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365-my.sharepoint.com/personal/kevin_zytkovicz_state_mn_us/Documents/Desktop/Desktop2023/Roads2023/webpage update2023/"/>
    </mc:Choice>
  </mc:AlternateContent>
  <xr:revisionPtr revIDLastSave="0" documentId="14_{E130A66E-C9B2-4216-9051-059D973502A7}" xr6:coauthVersionLast="47" xr6:coauthVersionMax="47" xr10:uidLastSave="{00000000-0000-0000-0000-000000000000}"/>
  <bookViews>
    <workbookView xWindow="-96" yWindow="-96" windowWidth="23232" windowHeight="11934" xr2:uid="{00000000-000D-0000-FFFF-FFFF00000000}"/>
  </bookViews>
  <sheets>
    <sheet name="Incentive Worksheet" sheetId="4" r:id="rId1"/>
    <sheet name="Comps-support" sheetId="2" r:id="rId2"/>
    <sheet name="Field-Descriptions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4" l="1"/>
  <c r="G8" i="4"/>
  <c r="F9" i="4"/>
  <c r="F8" i="4"/>
  <c r="D10" i="4"/>
  <c r="C10" i="4"/>
  <c r="B23" i="2"/>
  <c r="F16" i="2" l="1"/>
  <c r="C16" i="2"/>
  <c r="B16" i="2"/>
  <c r="G16" i="2" l="1"/>
  <c r="H16" i="2" l="1"/>
  <c r="D13" i="2"/>
  <c r="C13" i="2"/>
  <c r="E13" i="2" l="1"/>
  <c r="E16" i="2"/>
  <c r="D16" i="2"/>
  <c r="I16" i="2" l="1"/>
  <c r="J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tc={E9FA1C1E-13A6-45CE-8DD9-2E83069D7FED}</author>
    <author>tc={35F611F1-3A39-463D-AEF1-FEEE718CACA8}</author>
    <author>tc={2B7B241A-4CB7-44FF-B50A-DAFE782537D4}</author>
    <author>tc={BBFC345E-1EB5-4337-A94A-DD83E2BB3D02}</author>
  </authors>
  <commentList>
    <comment ref="B2" authorId="0" shapeId="0" xr:uid="{E9FA1C1E-13A6-45CE-8DD9-2E83069D7FED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complete &amp; submit form to best of ability.  For questions feel free to contact us</t>
      </text>
    </comment>
    <comment ref="B3" authorId="1" shapeId="0" xr:uid="{35F611F1-3A39-463D-AEF1-FEEE718CACA8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 submittal date</t>
      </text>
    </comment>
    <comment ref="F3" authorId="2" shapeId="0" xr:uid="{2B7B241A-4CB7-44FF-B50A-DAFE782537D4}">
      <text>
        <t>[Threaded comment]
Your version of Excel allows you to read this threaded comment; however, any edits to it will get removed if the file is opened in a newer version of Excel. Learn more: https://go.microsoft.com/fwlink/?linkid=870924
Comment:
    Meters please.
Location of road &amp; river centerline intersection</t>
      </text>
    </comment>
    <comment ref="F7" authorId="3" shapeId="0" xr:uid="{BBFC345E-1EB5-4337-A94A-DD83E2BB3D02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2017 Regional Curves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Zytkovicz</author>
  </authors>
  <commentList>
    <comment ref="A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Obtained from standard engineering procedures for road design.  Units=Ft2</t>
        </r>
      </text>
    </comment>
    <comment ref="A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Top of road at centerline of channel crossing
</t>
        </r>
      </text>
    </comment>
    <comment ref="A4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the same as above, unless there is a sag along the road profile within the valley</t>
        </r>
      </text>
    </comment>
    <comment ref="A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Mean floodplain elevation immediately downstream of road</t>
        </r>
      </text>
    </comment>
    <comment ref="A8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Through extracted lidar cross sections, aerial imagery (I.e. BING) and other resources, correlate the data to decide what this value is
</t>
        </r>
      </text>
    </comment>
    <comment ref="A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Long baseline - try to pick similar land form features…  Like depositional flats
</t>
        </r>
      </text>
    </comment>
    <comment ref="A10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what is the mean elevation of the bank, just upstream of road?</t>
        </r>
      </text>
    </comment>
    <comment ref="A13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Derrived from water surface profile</t>
        </r>
      </text>
    </comment>
    <comment ref="A14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Channel length/Valley Length
</t>
        </r>
      </text>
    </comment>
    <comment ref="A15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This is the largest Natural (non-placed) particle transported on the channel bed</t>
        </r>
      </text>
    </comment>
  </commentList>
</comments>
</file>

<file path=xl/sharedStrings.xml><?xml version="1.0" encoding="utf-8"?>
<sst xmlns="http://schemas.openxmlformats.org/spreadsheetml/2006/main" count="88" uniqueCount="79">
  <si>
    <t>Width</t>
  </si>
  <si>
    <t>XSA</t>
  </si>
  <si>
    <t>Western</t>
  </si>
  <si>
    <t>Eastern</t>
  </si>
  <si>
    <t>Dmean</t>
  </si>
  <si>
    <t>Road Top Elev:</t>
  </si>
  <si>
    <t>Road Sag Elev:</t>
  </si>
  <si>
    <t>Upstream Flooplain Elevation:</t>
  </si>
  <si>
    <t>Width:</t>
  </si>
  <si>
    <t>Slope:</t>
  </si>
  <si>
    <t>Mean Depth:</t>
  </si>
  <si>
    <t>Discharge:</t>
  </si>
  <si>
    <t>Sinuosity:</t>
  </si>
  <si>
    <t>Slope (ft/mi):</t>
  </si>
  <si>
    <t>Largest Particle (mm):</t>
  </si>
  <si>
    <t>Channel Flowline Elevation:</t>
  </si>
  <si>
    <t>Elevation of road top at intersection of channel</t>
  </si>
  <si>
    <t>Mean downstream floodplain elevation</t>
  </si>
  <si>
    <t>Drainage area of channel at road opening</t>
  </si>
  <si>
    <t>Downstream Floodplain Elevetion:</t>
  </si>
  <si>
    <t>Mean upstream floodplain elevation</t>
  </si>
  <si>
    <t>Straight line fall slope along valley centerline</t>
  </si>
  <si>
    <t>Established from USGS StreamStats or modeled</t>
  </si>
  <si>
    <t>Lowest road centerline across entire valley (if no lower value exists, enter line 9 value)</t>
  </si>
  <si>
    <t>Flowline of the channel at culvert entrance</t>
  </si>
  <si>
    <t>Enter the cross sectional area required to convey design discharge; as per designer</t>
  </si>
  <si>
    <t>Bankfull Channel Determinations are the Stable Channel metrics based from field data and regional curves</t>
  </si>
  <si>
    <t>Channel Materials</t>
  </si>
  <si>
    <t>Largest Non-placed particle - Established from Site field data</t>
  </si>
  <si>
    <t>Floodplain Width:</t>
  </si>
  <si>
    <t>Floodplain Slope:</t>
  </si>
  <si>
    <t>Andrews:</t>
  </si>
  <si>
    <r>
      <t>Drainage Area (Mi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):</t>
    </r>
  </si>
  <si>
    <t>Sand</t>
  </si>
  <si>
    <t>Gravel</t>
  </si>
  <si>
    <t>Cobble</t>
  </si>
  <si>
    <t>Boulder</t>
  </si>
  <si>
    <t>Bedrock</t>
  </si>
  <si>
    <t>Depth of Incision</t>
  </si>
  <si>
    <t>Us FP</t>
  </si>
  <si>
    <t>DS FP</t>
  </si>
  <si>
    <t>Reg-dep-W</t>
  </si>
  <si>
    <t>Reg-Dep-E</t>
  </si>
  <si>
    <t>Thalweg</t>
  </si>
  <si>
    <t>FP-Avg</t>
  </si>
  <si>
    <t>D</t>
  </si>
  <si>
    <t>Amplitude</t>
  </si>
  <si>
    <t>USACofE</t>
  </si>
  <si>
    <t>Floodplain Width determination are established by correlation of many resources</t>
  </si>
  <si>
    <t>Design Cross Sectional Area</t>
  </si>
  <si>
    <t>Channel Length divided by Valley Length</t>
  </si>
  <si>
    <t>Water surface slope</t>
  </si>
  <si>
    <t>Established from correlated data; obtained from Regional Curves</t>
  </si>
  <si>
    <t>Dominant active channel bed material(s)</t>
  </si>
  <si>
    <t>Field</t>
  </si>
  <si>
    <t>Description</t>
  </si>
  <si>
    <t>n0&lt;-t2*S^2/d^2</t>
  </si>
  <si>
    <t>danno</t>
  </si>
  <si>
    <t>Existing</t>
  </si>
  <si>
    <t>Proposed</t>
  </si>
  <si>
    <t>Mean Depth</t>
  </si>
  <si>
    <t>Crossectional Area</t>
  </si>
  <si>
    <t>CHANNEL</t>
  </si>
  <si>
    <t>FLOODPLAIN</t>
  </si>
  <si>
    <t>Slope</t>
  </si>
  <si>
    <t>Sinuosity</t>
  </si>
  <si>
    <t>Bed Material</t>
  </si>
  <si>
    <r>
      <t xml:space="preserve">Watershed </t>
    </r>
    <r>
      <rPr>
        <sz val="9"/>
        <color theme="1"/>
        <rFont val="Calibri"/>
        <family val="2"/>
        <scheme val="minor"/>
      </rPr>
      <t>(sq. mi.)</t>
    </r>
  </si>
  <si>
    <t>Project Name</t>
  </si>
  <si>
    <t>Bed Elevation</t>
  </si>
  <si>
    <t>Floodplain Elevation</t>
  </si>
  <si>
    <t>East-MN</t>
  </si>
  <si>
    <t>West-MN</t>
  </si>
  <si>
    <t>Date</t>
  </si>
  <si>
    <t>Clay/Silt</t>
  </si>
  <si>
    <t>UTM-X</t>
  </si>
  <si>
    <t>UTM-Y</t>
  </si>
  <si>
    <r>
      <t xml:space="preserve">2023/24 Incentive - </t>
    </r>
    <r>
      <rPr>
        <b/>
        <sz val="12"/>
        <color theme="1"/>
        <rFont val="Calibri"/>
        <family val="2"/>
        <scheme val="minor"/>
      </rPr>
      <t>Preliminary River Assessment</t>
    </r>
  </si>
  <si>
    <t>Estimated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</si>
</sst>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mm/dd/yy;@"/>
    <numFmt numFmtId="167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2"/>
      <color theme="10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u/>
      <sz val="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thin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Dot">
        <color auto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 style="mediumDashDot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medium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7" fillId="0" borderId="1" xfId="1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0" fillId="0" borderId="0" xfId="0" applyAlignment="1">
      <alignment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right"/>
    </xf>
    <xf numFmtId="164" fontId="13" fillId="0" borderId="10" xfId="0" applyNumberFormat="1" applyFon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2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164" fontId="14" fillId="3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165" fontId="0" fillId="4" borderId="22" xfId="0" applyNumberFormat="1" applyFill="1" applyBorder="1" applyAlignment="1">
      <alignment horizontal="center"/>
    </xf>
    <xf numFmtId="165" fontId="0" fillId="4" borderId="23" xfId="0" applyNumberForma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29" xfId="0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/>
    <xf numFmtId="167" fontId="0" fillId="4" borderId="0" xfId="0" applyNumberFormat="1" applyFill="1" applyAlignment="1"/>
    <xf numFmtId="0" fontId="1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ytkovicz, Kevin J (DNR)" id="{474E1264-CABB-402D-999D-5215DAE7F515}" userId="S::Kevin.Zytkovicz@state.mn.us::2e3a2bb7-7aa1-4277-ab68-1e2316b7989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10-19T20:01:37.17" personId="{474E1264-CABB-402D-999D-5215DAE7F515}" id="{E9FA1C1E-13A6-45CE-8DD9-2E83069D7FED}">
    <text>Please complete &amp; submit form to best of ability.  For questions feel free to contact us</text>
  </threadedComment>
  <threadedComment ref="B3" dT="2023-10-03T13:53:37.92" personId="{474E1264-CABB-402D-999D-5215DAE7F515}" id="{35F611F1-3A39-463D-AEF1-FEEE718CACA8}">
    <text>Project submittal date</text>
  </threadedComment>
  <threadedComment ref="F3" dT="2023-10-03T13:48:46.71" personId="{474E1264-CABB-402D-999D-5215DAE7F515}" id="{2B7B241A-4CB7-44FF-B50A-DAFE782537D4}">
    <text>Meters please.
Location of road &amp; river centerline intersection</text>
  </threadedComment>
  <threadedComment ref="F7" dT="2023-10-03T13:49:25.13" personId="{474E1264-CABB-402D-999D-5215DAE7F515}" id="{BBFC345E-1EB5-4337-A94A-DD83E2BB3D02}">
    <text>Based on 2017 Regional Curves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imnology.wisc.edu/courses/zoo548/Wolman%20Pebble%20Count.pdf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FA03-5DCA-4AD9-A396-98C5502E0923}">
  <dimension ref="A1:H21"/>
  <sheetViews>
    <sheetView tabSelected="1" zoomScale="115" zoomScaleNormal="115" workbookViewId="0">
      <selection activeCell="F15" sqref="F15"/>
    </sheetView>
  </sheetViews>
  <sheetFormatPr defaultRowHeight="14.4" x14ac:dyDescent="0.55000000000000004"/>
  <cols>
    <col min="1" max="1" width="2.1015625" customWidth="1"/>
    <col min="2" max="2" width="16.62890625" style="1" bestFit="1" customWidth="1"/>
    <col min="3" max="4" width="8.83984375" style="4"/>
    <col min="5" max="5" width="1.7890625" style="4" customWidth="1"/>
    <col min="6" max="6" width="8.734375" customWidth="1"/>
    <col min="8" max="8" width="1.68359375" customWidth="1"/>
  </cols>
  <sheetData>
    <row r="1" spans="1:8" ht="6.3" customHeight="1" x14ac:dyDescent="0.55000000000000004">
      <c r="A1" s="28"/>
      <c r="B1" s="29"/>
      <c r="C1" s="30"/>
      <c r="D1" s="30"/>
      <c r="E1" s="30"/>
      <c r="F1" s="31"/>
      <c r="G1" s="31"/>
      <c r="H1" s="32"/>
    </row>
    <row r="2" spans="1:8" ht="20.399999999999999" x14ac:dyDescent="0.75">
      <c r="A2" s="33"/>
      <c r="B2" s="55" t="s">
        <v>77</v>
      </c>
      <c r="C2" s="55"/>
      <c r="D2" s="55"/>
      <c r="E2" s="55"/>
      <c r="F2" s="55"/>
      <c r="G2" s="55"/>
      <c r="H2" s="56"/>
    </row>
    <row r="3" spans="1:8" x14ac:dyDescent="0.55000000000000004">
      <c r="A3" s="33"/>
      <c r="B3" s="1" t="s">
        <v>73</v>
      </c>
      <c r="C3" s="53"/>
      <c r="D3" s="54"/>
      <c r="F3" s="24" t="s">
        <v>75</v>
      </c>
      <c r="G3" s="25" t="s">
        <v>76</v>
      </c>
      <c r="H3" s="34"/>
    </row>
    <row r="4" spans="1:8" x14ac:dyDescent="0.55000000000000004">
      <c r="A4" s="33"/>
      <c r="B4" s="1" t="s">
        <v>68</v>
      </c>
      <c r="C4" s="66"/>
      <c r="D4" s="67"/>
      <c r="E4"/>
      <c r="F4" s="26"/>
      <c r="G4" s="27"/>
      <c r="H4" s="34"/>
    </row>
    <row r="5" spans="1:8" ht="14.7" thickBot="1" x14ac:dyDescent="0.6">
      <c r="A5" s="33"/>
      <c r="B5" s="1" t="s">
        <v>67</v>
      </c>
      <c r="C5" s="57"/>
      <c r="D5" s="58"/>
      <c r="E5" s="58"/>
      <c r="F5" s="59"/>
      <c r="H5" s="34"/>
    </row>
    <row r="6" spans="1:8" x14ac:dyDescent="0.55000000000000004">
      <c r="A6" s="33"/>
      <c r="B6" s="47" t="s">
        <v>62</v>
      </c>
      <c r="C6" s="48"/>
      <c r="D6" s="49"/>
      <c r="E6" s="35"/>
      <c r="F6" s="4"/>
      <c r="H6" s="34"/>
    </row>
    <row r="7" spans="1:8" x14ac:dyDescent="0.55000000000000004">
      <c r="A7" s="33"/>
      <c r="B7" s="14"/>
      <c r="C7" s="4" t="s">
        <v>58</v>
      </c>
      <c r="D7" s="15" t="s">
        <v>59</v>
      </c>
      <c r="F7" s="36" t="s">
        <v>71</v>
      </c>
      <c r="G7" s="36" t="s">
        <v>72</v>
      </c>
      <c r="H7" s="34"/>
    </row>
    <row r="8" spans="1:8" x14ac:dyDescent="0.55000000000000004">
      <c r="A8" s="33"/>
      <c r="B8" s="14" t="s">
        <v>0</v>
      </c>
      <c r="C8" s="21"/>
      <c r="D8" s="22"/>
      <c r="F8" s="37">
        <f>C5^'Comps-support'!C2*'Comps-support'!B2</f>
        <v>0</v>
      </c>
      <c r="G8" s="37">
        <f>C5^'Comps-support'!C8*'Comps-support'!B8</f>
        <v>0</v>
      </c>
      <c r="H8" s="34"/>
    </row>
    <row r="9" spans="1:8" x14ac:dyDescent="0.55000000000000004">
      <c r="A9" s="33"/>
      <c r="B9" s="14" t="s">
        <v>60</v>
      </c>
      <c r="C9" s="21"/>
      <c r="D9" s="22"/>
      <c r="F9" s="37">
        <f>C5^'Comps-support'!C4*'Comps-support'!B4</f>
        <v>0</v>
      </c>
      <c r="G9" s="37">
        <f>C5^'Comps-support'!C10*'Comps-support'!B10</f>
        <v>0</v>
      </c>
      <c r="H9" s="34"/>
    </row>
    <row r="10" spans="1:8" x14ac:dyDescent="0.55000000000000004">
      <c r="A10" s="33"/>
      <c r="B10" s="14" t="s">
        <v>61</v>
      </c>
      <c r="C10" s="38">
        <f>SUM(C8*C9)</f>
        <v>0</v>
      </c>
      <c r="D10" s="20">
        <f>SUM(D8*D9)</f>
        <v>0</v>
      </c>
      <c r="E10" s="39"/>
      <c r="F10" s="4"/>
      <c r="G10" s="4"/>
      <c r="H10" s="34"/>
    </row>
    <row r="11" spans="1:8" x14ac:dyDescent="0.55000000000000004">
      <c r="A11" s="33"/>
      <c r="B11" s="14" t="s">
        <v>69</v>
      </c>
      <c r="C11" s="21"/>
      <c r="D11" s="22"/>
      <c r="E11" s="39"/>
      <c r="F11" s="4"/>
      <c r="G11" s="4"/>
      <c r="H11" s="34"/>
    </row>
    <row r="12" spans="1:8" x14ac:dyDescent="0.55000000000000004">
      <c r="A12" s="33"/>
      <c r="B12" s="14" t="s">
        <v>65</v>
      </c>
      <c r="C12" s="60"/>
      <c r="D12" s="61"/>
      <c r="F12" s="69" t="s">
        <v>78</v>
      </c>
      <c r="G12" s="69"/>
      <c r="H12" s="34"/>
    </row>
    <row r="13" spans="1:8" x14ac:dyDescent="0.55000000000000004">
      <c r="A13" s="33"/>
      <c r="B13" s="14" t="s">
        <v>64</v>
      </c>
      <c r="C13" s="62"/>
      <c r="D13" s="63"/>
      <c r="F13" s="68"/>
      <c r="G13" s="68"/>
      <c r="H13" s="34"/>
    </row>
    <row r="14" spans="1:8" ht="14.7" thickBot="1" x14ac:dyDescent="0.6">
      <c r="A14" s="33"/>
      <c r="B14" s="16" t="s">
        <v>66</v>
      </c>
      <c r="C14" s="64"/>
      <c r="D14" s="65"/>
      <c r="H14" s="34"/>
    </row>
    <row r="15" spans="1:8" ht="14.7" thickBot="1" x14ac:dyDescent="0.6">
      <c r="A15" s="33"/>
      <c r="H15" s="34"/>
    </row>
    <row r="16" spans="1:8" x14ac:dyDescent="0.55000000000000004">
      <c r="A16" s="33"/>
      <c r="B16" s="50" t="s">
        <v>63</v>
      </c>
      <c r="C16" s="51"/>
      <c r="D16" s="52"/>
      <c r="E16" s="35"/>
      <c r="H16" s="34"/>
    </row>
    <row r="17" spans="1:8" x14ac:dyDescent="0.55000000000000004">
      <c r="A17" s="33"/>
      <c r="B17" s="17"/>
      <c r="C17" s="4" t="s">
        <v>58</v>
      </c>
      <c r="D17" s="18" t="s">
        <v>59</v>
      </c>
      <c r="E17" s="35"/>
      <c r="H17" s="34"/>
    </row>
    <row r="18" spans="1:8" x14ac:dyDescent="0.55000000000000004">
      <c r="A18" s="33"/>
      <c r="B18" s="17" t="s">
        <v>0</v>
      </c>
      <c r="C18" s="21"/>
      <c r="D18" s="23"/>
      <c r="H18" s="34"/>
    </row>
    <row r="19" spans="1:8" x14ac:dyDescent="0.55000000000000004">
      <c r="A19" s="33"/>
      <c r="B19" s="17" t="s">
        <v>70</v>
      </c>
      <c r="C19" s="21"/>
      <c r="D19" s="23"/>
      <c r="H19" s="34"/>
    </row>
    <row r="20" spans="1:8" ht="14.7" thickBot="1" x14ac:dyDescent="0.6">
      <c r="A20" s="33"/>
      <c r="B20" s="19" t="s">
        <v>64</v>
      </c>
      <c r="C20" s="45"/>
      <c r="D20" s="46"/>
      <c r="H20" s="34"/>
    </row>
    <row r="21" spans="1:8" ht="14.7" thickBot="1" x14ac:dyDescent="0.6">
      <c r="A21" s="40"/>
      <c r="B21" s="41"/>
      <c r="C21" s="42"/>
      <c r="D21" s="42"/>
      <c r="E21" s="42"/>
      <c r="F21" s="43"/>
      <c r="G21" s="43"/>
      <c r="H21" s="44"/>
    </row>
  </sheetData>
  <mergeCells count="12">
    <mergeCell ref="C20:D20"/>
    <mergeCell ref="B6:D6"/>
    <mergeCell ref="B16:D16"/>
    <mergeCell ref="C3:D3"/>
    <mergeCell ref="B2:H2"/>
    <mergeCell ref="C5:F5"/>
    <mergeCell ref="C12:D12"/>
    <mergeCell ref="C13:D13"/>
    <mergeCell ref="C14:D14"/>
    <mergeCell ref="C4:D4"/>
    <mergeCell ref="F12:G12"/>
    <mergeCell ref="F13:G13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CDA27C-4900-4537-A357-F8C7E6454B7A}">
          <x14:formula1>
            <xm:f>'Comps-support'!$L$3:$L$8</xm:f>
          </x14:formula1>
          <xm:sqref>C14:D14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"/>
  <sheetViews>
    <sheetView workbookViewId="0">
      <selection activeCell="L13" sqref="L13"/>
    </sheetView>
  </sheetViews>
  <sheetFormatPr defaultRowHeight="14.4" x14ac:dyDescent="0.55000000000000004"/>
  <cols>
    <col min="1" max="1" width="16" customWidth="1"/>
    <col min="2" max="23" width="9.15625" style="4"/>
  </cols>
  <sheetData>
    <row r="1" spans="1:23" ht="15.6" x14ac:dyDescent="0.6">
      <c r="A1" s="2" t="s">
        <v>2</v>
      </c>
    </row>
    <row r="2" spans="1:23" x14ac:dyDescent="0.55000000000000004">
      <c r="A2" s="1" t="s">
        <v>0</v>
      </c>
      <c r="B2" s="4">
        <v>6.6315999999999997</v>
      </c>
      <c r="C2" s="4">
        <v>0.45340000000000003</v>
      </c>
    </row>
    <row r="3" spans="1:23" x14ac:dyDescent="0.55000000000000004">
      <c r="A3" s="1" t="s">
        <v>1</v>
      </c>
      <c r="B3" s="4">
        <v>5.3095999999999997</v>
      </c>
      <c r="C3" s="4">
        <v>0.70540000000000003</v>
      </c>
      <c r="L3" s="4" t="s">
        <v>74</v>
      </c>
    </row>
    <row r="4" spans="1:23" x14ac:dyDescent="0.55000000000000004">
      <c r="A4" s="1" t="s">
        <v>4</v>
      </c>
      <c r="B4" s="4">
        <v>0.80320000000000003</v>
      </c>
      <c r="C4" s="4">
        <v>0.25140000000000001</v>
      </c>
      <c r="L4" s="4" t="s">
        <v>33</v>
      </c>
    </row>
    <row r="5" spans="1:23" x14ac:dyDescent="0.55000000000000004">
      <c r="L5" s="4" t="s">
        <v>34</v>
      </c>
    </row>
    <row r="6" spans="1:23" x14ac:dyDescent="0.55000000000000004">
      <c r="L6" s="4" t="s">
        <v>35</v>
      </c>
    </row>
    <row r="7" spans="1:23" ht="15.6" x14ac:dyDescent="0.6">
      <c r="A7" s="2" t="s">
        <v>3</v>
      </c>
      <c r="L7" s="4" t="s">
        <v>36</v>
      </c>
    </row>
    <row r="8" spans="1:23" x14ac:dyDescent="0.55000000000000004">
      <c r="A8" s="1" t="s">
        <v>0</v>
      </c>
      <c r="B8" s="4">
        <v>5.7926000000000002</v>
      </c>
      <c r="C8" s="4">
        <v>0.38669999999999999</v>
      </c>
      <c r="L8" s="4" t="s">
        <v>37</v>
      </c>
    </row>
    <row r="9" spans="1:23" x14ac:dyDescent="0.55000000000000004">
      <c r="A9" s="1" t="s">
        <v>1</v>
      </c>
      <c r="B9" s="4">
        <v>4.7455999999999996</v>
      </c>
      <c r="C9" s="4">
        <v>0.61019999999999996</v>
      </c>
    </row>
    <row r="10" spans="1:23" x14ac:dyDescent="0.55000000000000004">
      <c r="A10" s="1" t="s">
        <v>4</v>
      </c>
      <c r="B10" s="4">
        <v>0.81899999999999995</v>
      </c>
      <c r="C10" s="4">
        <v>0.2235</v>
      </c>
    </row>
    <row r="12" spans="1:23" x14ac:dyDescent="0.55000000000000004">
      <c r="A12" s="1" t="s">
        <v>31</v>
      </c>
    </row>
    <row r="13" spans="1:23" x14ac:dyDescent="0.55000000000000004">
      <c r="A13" s="3"/>
      <c r="B13" s="4">
        <v>0.83399999999999996</v>
      </c>
      <c r="C13" s="4" t="e">
        <f>#REF!</f>
        <v>#REF!</v>
      </c>
      <c r="D13" s="4" t="e">
        <f>#REF!</f>
        <v>#REF!</v>
      </c>
      <c r="E13" s="4" t="e">
        <f>SUM(C13/D13)</f>
        <v>#REF!</v>
      </c>
    </row>
    <row r="15" spans="1:23" s="5" customFormat="1" ht="10.5" x14ac:dyDescent="0.4">
      <c r="B15" s="6" t="s">
        <v>39</v>
      </c>
      <c r="C15" s="6" t="s">
        <v>40</v>
      </c>
      <c r="D15" s="6" t="s">
        <v>41</v>
      </c>
      <c r="E15" s="6" t="s">
        <v>42</v>
      </c>
      <c r="F15" s="6" t="s">
        <v>43</v>
      </c>
      <c r="G15" s="6" t="s">
        <v>44</v>
      </c>
      <c r="H15" s="6" t="s">
        <v>45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55000000000000004">
      <c r="A16" t="s">
        <v>38</v>
      </c>
      <c r="B16" s="4" t="e">
        <f>#REF!</f>
        <v>#REF!</v>
      </c>
      <c r="C16" s="4" t="e">
        <f>#REF!</f>
        <v>#REF!</v>
      </c>
      <c r="D16" s="4" t="e">
        <f>#REF!</f>
        <v>#REF!</v>
      </c>
      <c r="E16" s="4" t="e">
        <f>#REF!</f>
        <v>#REF!</v>
      </c>
      <c r="F16" s="4" t="e">
        <f>#REF!</f>
        <v>#REF!</v>
      </c>
      <c r="G16" s="4" t="e">
        <f>AVERAGE(B16:C16)</f>
        <v>#REF!</v>
      </c>
      <c r="H16" s="4" t="e">
        <f>ABS(F16-G16)</f>
        <v>#REF!</v>
      </c>
      <c r="I16" s="4" t="e">
        <f>AVERAGE(D16:E16)</f>
        <v>#REF!</v>
      </c>
      <c r="J16" s="4" t="e">
        <f>IF(H16=0,"",H16-I16)</f>
        <v>#REF!</v>
      </c>
    </row>
    <row r="17" spans="1:2" x14ac:dyDescent="0.55000000000000004">
      <c r="B17" s="4" t="s">
        <v>47</v>
      </c>
    </row>
    <row r="18" spans="1:2" x14ac:dyDescent="0.55000000000000004">
      <c r="A18" t="s">
        <v>46</v>
      </c>
      <c r="B18" s="4">
        <v>17.600000000000001</v>
      </c>
    </row>
    <row r="20" spans="1:2" x14ac:dyDescent="0.55000000000000004">
      <c r="A20" t="s">
        <v>57</v>
      </c>
    </row>
    <row r="21" spans="1:2" x14ac:dyDescent="0.55000000000000004">
      <c r="A21" s="13" t="s">
        <v>56</v>
      </c>
    </row>
    <row r="23" spans="1:2" x14ac:dyDescent="0.55000000000000004">
      <c r="B23" s="4" t="e">
        <f>#REF!*#REF!</f>
        <v>#REF!</v>
      </c>
    </row>
  </sheetData>
  <sheetProtection algorithmName="SHA-512" hashValue="IDpm8wsUOJlTUcyN7XtD1qRI2AgpgQdjdat3XgJAjjdOkn1BvSDq3gTzqKcM5j5ACL9LcYVJQADCVgQ0lZxBLA==" saltValue="uXqtzvdvUBd3sLrY7Ei2+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E23" sqref="E23"/>
    </sheetView>
  </sheetViews>
  <sheetFormatPr defaultRowHeight="14.4" x14ac:dyDescent="0.55000000000000004"/>
  <cols>
    <col min="1" max="1" width="52.15625" customWidth="1"/>
    <col min="2" max="2" width="2.41796875" customWidth="1"/>
    <col min="3" max="3" width="120" bestFit="1" customWidth="1"/>
  </cols>
  <sheetData>
    <row r="1" spans="1:3" ht="25.8" x14ac:dyDescent="0.95">
      <c r="A1" s="11" t="s">
        <v>54</v>
      </c>
      <c r="B1" s="11"/>
      <c r="C1" s="12" t="s">
        <v>55</v>
      </c>
    </row>
    <row r="2" spans="1:3" ht="15.3" x14ac:dyDescent="0.55000000000000004">
      <c r="A2" s="8" t="s">
        <v>49</v>
      </c>
      <c r="B2" s="8"/>
      <c r="C2" s="9" t="s">
        <v>25</v>
      </c>
    </row>
    <row r="3" spans="1:3" ht="15.3" x14ac:dyDescent="0.55000000000000004">
      <c r="A3" s="8" t="s">
        <v>5</v>
      </c>
      <c r="B3" s="8"/>
      <c r="C3" s="9" t="s">
        <v>16</v>
      </c>
    </row>
    <row r="4" spans="1:3" ht="15.3" x14ac:dyDescent="0.55000000000000004">
      <c r="A4" s="8" t="s">
        <v>6</v>
      </c>
      <c r="B4" s="8"/>
      <c r="C4" s="9" t="s">
        <v>23</v>
      </c>
    </row>
    <row r="5" spans="1:3" ht="15.3" x14ac:dyDescent="0.55000000000000004">
      <c r="A5" s="8" t="s">
        <v>15</v>
      </c>
      <c r="B5" s="8"/>
      <c r="C5" s="9" t="s">
        <v>24</v>
      </c>
    </row>
    <row r="6" spans="1:3" ht="15.3" x14ac:dyDescent="0.55000000000000004">
      <c r="A6" s="8" t="s">
        <v>19</v>
      </c>
      <c r="B6" s="8"/>
      <c r="C6" s="9" t="s">
        <v>17</v>
      </c>
    </row>
    <row r="7" spans="1:3" ht="16.5" x14ac:dyDescent="0.55000000000000004">
      <c r="A7" s="8" t="s">
        <v>32</v>
      </c>
      <c r="B7" s="8"/>
      <c r="C7" s="9" t="s">
        <v>18</v>
      </c>
    </row>
    <row r="8" spans="1:3" ht="15.3" x14ac:dyDescent="0.55000000000000004">
      <c r="A8" s="8" t="s">
        <v>29</v>
      </c>
      <c r="B8" s="8"/>
      <c r="C8" s="9" t="s">
        <v>48</v>
      </c>
    </row>
    <row r="9" spans="1:3" ht="15.3" x14ac:dyDescent="0.55000000000000004">
      <c r="A9" s="8" t="s">
        <v>30</v>
      </c>
      <c r="B9" s="8"/>
      <c r="C9" s="9" t="s">
        <v>21</v>
      </c>
    </row>
    <row r="10" spans="1:3" ht="15.3" x14ac:dyDescent="0.55000000000000004">
      <c r="A10" s="8" t="s">
        <v>7</v>
      </c>
      <c r="B10" s="8"/>
      <c r="C10" s="9" t="s">
        <v>20</v>
      </c>
    </row>
    <row r="11" spans="1:3" ht="15.3" x14ac:dyDescent="0.55000000000000004">
      <c r="A11" s="8" t="s">
        <v>8</v>
      </c>
      <c r="B11" s="8"/>
      <c r="C11" s="9" t="s">
        <v>26</v>
      </c>
    </row>
    <row r="12" spans="1:3" ht="15.3" x14ac:dyDescent="0.55000000000000004">
      <c r="A12" s="8" t="s">
        <v>10</v>
      </c>
      <c r="B12" s="8"/>
      <c r="C12" s="9" t="s">
        <v>52</v>
      </c>
    </row>
    <row r="13" spans="1:3" ht="15.3" x14ac:dyDescent="0.55000000000000004">
      <c r="A13" s="8" t="s">
        <v>9</v>
      </c>
      <c r="B13" s="8"/>
      <c r="C13" s="9" t="s">
        <v>51</v>
      </c>
    </row>
    <row r="14" spans="1:3" ht="15.3" x14ac:dyDescent="0.55000000000000004">
      <c r="A14" s="8" t="s">
        <v>12</v>
      </c>
      <c r="B14" s="8"/>
      <c r="C14" s="9" t="s">
        <v>50</v>
      </c>
    </row>
    <row r="15" spans="1:3" ht="15.3" x14ac:dyDescent="0.55000000000000004">
      <c r="A15" s="8" t="s">
        <v>14</v>
      </c>
      <c r="B15" s="8"/>
      <c r="C15" s="9" t="s">
        <v>28</v>
      </c>
    </row>
    <row r="16" spans="1:3" ht="15.6" x14ac:dyDescent="0.6">
      <c r="A16" s="10" t="s">
        <v>27</v>
      </c>
      <c r="B16" s="10"/>
      <c r="C16" s="9" t="s">
        <v>53</v>
      </c>
    </row>
    <row r="17" spans="1:3" ht="15.3" x14ac:dyDescent="0.55000000000000004">
      <c r="A17" s="8" t="s">
        <v>11</v>
      </c>
      <c r="B17" s="8"/>
      <c r="C17" s="9" t="s">
        <v>22</v>
      </c>
    </row>
    <row r="18" spans="1:3" ht="15.3" x14ac:dyDescent="0.55000000000000004">
      <c r="A18" s="8" t="s">
        <v>13</v>
      </c>
      <c r="B18" s="8"/>
      <c r="C18" s="9" t="s">
        <v>22</v>
      </c>
    </row>
    <row r="19" spans="1:3" x14ac:dyDescent="0.55000000000000004">
      <c r="A19" s="7"/>
      <c r="B19" s="7"/>
    </row>
  </sheetData>
  <hyperlinks>
    <hyperlink ref="A16" r:id="rId1" xr:uid="{00000000-0004-0000-0200-000000000000}"/>
  </hyperlinks>
  <pageMargins left="0.7" right="0.7" top="0.75" bottom="0.75" header="0.3" footer="0.3"/>
  <pageSetup orientation="portrait" r:id="rId2"/>
  <legacyDrawing r:id="rId3"/>
</worksheet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Incentive Worksheet</vt:lpstr>
      <vt:lpstr>Comps-support</vt:lpstr>
      <vt:lpstr>Field-Descriptions</vt:lpstr>
    </vt:vector>
  </TitlesOfParts>
  <Company>MN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Geomorphic Assessment at Road/River Intersection</dc:title>
  <dc:subject>Geomorphic Assessment at Road/River Intersection</dc:subject>
  <dc:creator>Kevin Zytkovicz</dc:creator>
  <cp:keywords>geomorphology</cp:keywords>
  <cp:lastModifiedBy>Zytkovicz, Kevin J (DNR)</cp:lastModifiedBy>
  <cp:lastPrinted>2017-04-10T17:03:06Z</cp:lastPrinted>
  <dcterms:created xsi:type="dcterms:W3CDTF">2016-05-13T11:06:54Z</dcterms:created>
  <dcterms:modified xsi:type="dcterms:W3CDTF">2023-10-19T20:03:35Z</dcterms:modified>
</cp:coreProperties>
</file>