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kezytkov\Desktop\Neil - geomorph data\"/>
    </mc:Choice>
  </mc:AlternateContent>
  <bookViews>
    <workbookView xWindow="0" yWindow="270" windowWidth="19440" windowHeight="10860"/>
  </bookViews>
  <sheets>
    <sheet name="E-Channel Calculator" sheetId="5" r:id="rId1"/>
    <sheet name="Data" sheetId="8" r:id="rId2"/>
    <sheet name="E channel XS Area" sheetId="9" r:id="rId3"/>
    <sheet name="E channels width" sheetId="10" r:id="rId4"/>
    <sheet name="E channels avg. depth" sheetId="11" r:id="rId5"/>
  </sheets>
  <calcPr calcId="152511"/>
</workbook>
</file>

<file path=xl/calcChain.xml><?xml version="1.0" encoding="utf-8"?>
<calcChain xmlns="http://schemas.openxmlformats.org/spreadsheetml/2006/main">
  <c r="B4" i="5" l="1"/>
  <c r="B9" i="5" l="1"/>
  <c r="B5" i="5" l="1"/>
  <c r="B7" i="5"/>
  <c r="B6" i="5" s="1"/>
  <c r="B8" i="5" s="1"/>
  <c r="B10" i="5" l="1"/>
  <c r="B14" i="5"/>
  <c r="B13" i="5"/>
  <c r="B12" i="5"/>
  <c r="B11" i="5"/>
  <c r="B15" i="5" s="1"/>
</calcChain>
</file>

<file path=xl/comments1.xml><?xml version="1.0" encoding="utf-8"?>
<comments xmlns="http://schemas.openxmlformats.org/spreadsheetml/2006/main">
  <authors>
    <author>Neil Haugerud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This is the drainage area at the project site.</t>
        </r>
      </text>
    </comment>
  </commentList>
</comments>
</file>

<file path=xl/sharedStrings.xml><?xml version="1.0" encoding="utf-8"?>
<sst xmlns="http://schemas.openxmlformats.org/spreadsheetml/2006/main" count="155" uniqueCount="78">
  <si>
    <t>Depth</t>
  </si>
  <si>
    <t>Slope</t>
  </si>
  <si>
    <t>MINNESOTA- Muddy Creek - Reach 1</t>
  </si>
  <si>
    <t>E 4</t>
  </si>
  <si>
    <t>RED- Sprague Creek - Hwy 10 Lost River State Forest</t>
  </si>
  <si>
    <t>RED-Badger Creek - P-1</t>
  </si>
  <si>
    <t>E 5</t>
  </si>
  <si>
    <t>E 6</t>
  </si>
  <si>
    <t>RED-South Fork Roseau River - CR 131</t>
  </si>
  <si>
    <t>RED-Lawndale Creek - Rothsay below beaver dam 08</t>
  </si>
  <si>
    <t>RED-Lawndale Creek - Rothsay above beaver dam 08</t>
  </si>
  <si>
    <t>RED- Black River - BR1</t>
  </si>
  <si>
    <t>RED- Hill River - HR1</t>
  </si>
  <si>
    <t>RED- Lost River - LR2</t>
  </si>
  <si>
    <t>RED- Poplar River - Reach 1</t>
  </si>
  <si>
    <t>MINNESOTA-Ramsey Creek - Group 1 2005</t>
  </si>
  <si>
    <t>UPPER MISS- Smith Creek - Hwy 169 restoration Group 2 2004</t>
  </si>
  <si>
    <t>LOWER MISS- Gorman Creek - Reach 1</t>
  </si>
  <si>
    <t>LOWER MISS- Whitewater - DS of Dorer Pool</t>
  </si>
  <si>
    <t>UPPER MISS- Smith Creek - 169 Loop</t>
  </si>
  <si>
    <t>UPPER MISS- Smith Creek - Gage</t>
  </si>
  <si>
    <t>Drainage Area</t>
  </si>
  <si>
    <t>W/D ratio</t>
  </si>
  <si>
    <r>
      <t>Drainage Area (mi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</si>
  <si>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Minimum Radius of Curvature (ft)</t>
  </si>
  <si>
    <t>Valley Width (ft)</t>
  </si>
  <si>
    <t>Meander Minimum (ft)</t>
  </si>
  <si>
    <t>Meander Natural Minimum (ft)</t>
  </si>
  <si>
    <t>Meander Natural Maximum (ft)</t>
  </si>
  <si>
    <t>Buffer from edge of stream (ft)</t>
  </si>
  <si>
    <t>Parameter</t>
  </si>
  <si>
    <r>
      <t>Cross-sectional Area at Riffle (ft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</si>
  <si>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BKF Width at Riffle (ft)</t>
  </si>
  <si>
    <t>Avg.Depth at Riffle (ft)</t>
  </si>
  <si>
    <r>
      <t>Cross-sectional Area at Pool (ft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</si>
  <si>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RED-Burnham Creek - BC2</t>
  </si>
  <si>
    <t>RED- Bear Creek - Upper Rosgen 2000</t>
  </si>
  <si>
    <t>RED-Burnham Creek - BC1</t>
  </si>
  <si>
    <t>Site</t>
  </si>
  <si>
    <t>BKF Cross Sectional Area</t>
  </si>
  <si>
    <t>Stream Type</t>
  </si>
  <si>
    <t>Width</t>
  </si>
  <si>
    <t>Jack HWY 59</t>
  </si>
  <si>
    <t>E</t>
  </si>
  <si>
    <t>Lime Creek</t>
  </si>
  <si>
    <t>I-90 E. Fork</t>
  </si>
  <si>
    <t>E. Fork 10X</t>
  </si>
  <si>
    <t>JD# 11</t>
  </si>
  <si>
    <t>Little Le Sueur CR5</t>
  </si>
  <si>
    <t>Lower Boot Creek</t>
  </si>
  <si>
    <t>Iosco Creek</t>
  </si>
  <si>
    <t>Silver</t>
  </si>
  <si>
    <t>Rice Ditch</t>
  </si>
  <si>
    <t>Upper Spring Creek</t>
  </si>
  <si>
    <t>Upper Little Cottonwood</t>
  </si>
  <si>
    <t>Altermatt Creek</t>
  </si>
  <si>
    <t>Little Cottonwood HWY 258</t>
  </si>
  <si>
    <t>Flandreau CR10 (Study)</t>
  </si>
  <si>
    <t>Flandreau CR10 (Reference)</t>
  </si>
  <si>
    <t>Upper Rock River</t>
  </si>
  <si>
    <t>Little Rock</t>
  </si>
  <si>
    <t>Mound - Luther</t>
  </si>
  <si>
    <t>Lower Florida</t>
  </si>
  <si>
    <t>Upper West Branch LqP</t>
  </si>
  <si>
    <t>Lower Ten Mile</t>
  </si>
  <si>
    <t>Lower 5 Mile</t>
  </si>
  <si>
    <t>Pomme de Terre DF - CRP</t>
  </si>
  <si>
    <t>Pomme de Terre DF - 07MN022</t>
  </si>
  <si>
    <t>Pomme de Terre TK - 08MN089</t>
  </si>
  <si>
    <t>RED-Snake River Confluence</t>
  </si>
  <si>
    <t>Lower Emily</t>
  </si>
  <si>
    <t>County Ditch #2</t>
  </si>
  <si>
    <t>E channel Calculator  Update June 2016</t>
  </si>
  <si>
    <t>Parabolic cut Riffle Max depth</t>
  </si>
  <si>
    <t>E Channel Calculator</t>
  </si>
  <si>
    <t>end of worksheet</t>
  </si>
  <si>
    <t>end of table</t>
  </si>
  <si>
    <t>Field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</si>
</sst>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0" fillId="2" borderId="0" xfId="0" applyFill="1"/>
    <xf numFmtId="0" fontId="0" fillId="0" borderId="0" xfId="0" applyAlignment="1">
      <alignment horizontal="left"/>
    </xf>
    <xf numFmtId="0" fontId="0" fillId="0" borderId="0" xfId="0" applyFill="1"/>
    <xf numFmtId="0" fontId="0" fillId="3" borderId="1" xfId="0" applyFill="1" applyBorder="1"/>
    <xf numFmtId="0" fontId="3" fillId="0" borderId="1" xfId="0" applyFont="1" applyFill="1" applyBorder="1" applyAlignment="1">
      <alignment horizontal="left"/>
    </xf>
    <xf numFmtId="2" fontId="3" fillId="0" borderId="1" xfId="0" applyNumberFormat="1" applyFont="1" applyFill="1" applyBorder="1" applyAlignment="1">
      <alignment horizontal="right"/>
    </xf>
    <xf numFmtId="0" fontId="0" fillId="4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2" fontId="3" fillId="0" borderId="1" xfId="0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0" fillId="0" borderId="0" xfId="0" applyFill="1" applyAlignment="1">
      <alignment horizontal="right"/>
    </xf>
    <xf numFmtId="0" fontId="0" fillId="5" borderId="0" xfId="0" applyFill="1"/>
    <xf numFmtId="2" fontId="0" fillId="0" borderId="1" xfId="0" applyNumberFormat="1" applyBorder="1"/>
    <xf numFmtId="0" fontId="6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Fill="1" applyBorder="1" applyAlignment="1">
      <alignment horizontal="left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chartsheet" Target="chartsheets/sheet3.xml"/><Relationship Id="rId4" Type="http://schemas.openxmlformats.org/officeDocument/2006/relationships/chartsheet" Target="chart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Western E-channels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4241738100583019E-2"/>
          <c:y val="6.0676298945783136E-2"/>
          <c:w val="0.8980505446345346"/>
          <c:h val="0.8665257525032562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wer"/>
            <c:dispRSqr val="1"/>
            <c:dispEq val="1"/>
            <c:trendlineLbl>
              <c:layout>
                <c:manualLayout>
                  <c:x val="-0.45648281844560906"/>
                  <c:y val="5.4099368334825787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solidFill>
                    <a:schemeClr val="accent1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</c:trendlineLbl>
          </c:trendline>
          <c:xVal>
            <c:numRef>
              <c:f>Data!$B$3:$B$43</c:f>
              <c:numCache>
                <c:formatCode>General</c:formatCode>
                <c:ptCount val="41"/>
                <c:pt idx="0">
                  <c:v>46.4</c:v>
                </c:pt>
                <c:pt idx="1">
                  <c:v>85.9</c:v>
                </c:pt>
                <c:pt idx="2">
                  <c:v>21.1</c:v>
                </c:pt>
                <c:pt idx="3">
                  <c:v>74.2</c:v>
                </c:pt>
                <c:pt idx="4">
                  <c:v>16.399999999999999</c:v>
                </c:pt>
                <c:pt idx="5">
                  <c:v>8.7799999999999994</c:v>
                </c:pt>
                <c:pt idx="6">
                  <c:v>45.7</c:v>
                </c:pt>
                <c:pt idx="7">
                  <c:v>17.399999999999999</c:v>
                </c:pt>
                <c:pt idx="8">
                  <c:v>10.1</c:v>
                </c:pt>
                <c:pt idx="9">
                  <c:v>20.6</c:v>
                </c:pt>
                <c:pt idx="10">
                  <c:v>28.2</c:v>
                </c:pt>
                <c:pt idx="11">
                  <c:v>13.6</c:v>
                </c:pt>
                <c:pt idx="12">
                  <c:v>19.7</c:v>
                </c:pt>
                <c:pt idx="13">
                  <c:v>47.7</c:v>
                </c:pt>
                <c:pt idx="14">
                  <c:v>12</c:v>
                </c:pt>
                <c:pt idx="15">
                  <c:v>10</c:v>
                </c:pt>
                <c:pt idx="16">
                  <c:v>22.3</c:v>
                </c:pt>
                <c:pt idx="17">
                  <c:v>33.9</c:v>
                </c:pt>
                <c:pt idx="18">
                  <c:v>106</c:v>
                </c:pt>
                <c:pt idx="19">
                  <c:v>69.3</c:v>
                </c:pt>
                <c:pt idx="20">
                  <c:v>117</c:v>
                </c:pt>
                <c:pt idx="21">
                  <c:v>87.3</c:v>
                </c:pt>
                <c:pt idx="22">
                  <c:v>35</c:v>
                </c:pt>
                <c:pt idx="23">
                  <c:v>50.2</c:v>
                </c:pt>
                <c:pt idx="24">
                  <c:v>16.899999999999999</c:v>
                </c:pt>
                <c:pt idx="25">
                  <c:v>143</c:v>
                </c:pt>
                <c:pt idx="26">
                  <c:v>13.6</c:v>
                </c:pt>
                <c:pt idx="27">
                  <c:v>142</c:v>
                </c:pt>
                <c:pt idx="28">
                  <c:v>143.4</c:v>
                </c:pt>
                <c:pt idx="29">
                  <c:v>77</c:v>
                </c:pt>
                <c:pt idx="30">
                  <c:v>262</c:v>
                </c:pt>
                <c:pt idx="31">
                  <c:v>136.88</c:v>
                </c:pt>
                <c:pt idx="32">
                  <c:v>167</c:v>
                </c:pt>
                <c:pt idx="33">
                  <c:v>46</c:v>
                </c:pt>
                <c:pt idx="34">
                  <c:v>7.65</c:v>
                </c:pt>
                <c:pt idx="35">
                  <c:v>7.65</c:v>
                </c:pt>
                <c:pt idx="36">
                  <c:v>40</c:v>
                </c:pt>
                <c:pt idx="37">
                  <c:v>87.54</c:v>
                </c:pt>
                <c:pt idx="38">
                  <c:v>94.39</c:v>
                </c:pt>
                <c:pt idx="39">
                  <c:v>96.33</c:v>
                </c:pt>
                <c:pt idx="40">
                  <c:v>731</c:v>
                </c:pt>
              </c:numCache>
            </c:numRef>
          </c:xVal>
          <c:yVal>
            <c:numRef>
              <c:f>Data!$C$3:$C$43</c:f>
              <c:numCache>
                <c:formatCode>General</c:formatCode>
                <c:ptCount val="41"/>
                <c:pt idx="0">
                  <c:v>83.8</c:v>
                </c:pt>
                <c:pt idx="1">
                  <c:v>77.64</c:v>
                </c:pt>
                <c:pt idx="2">
                  <c:v>24.9</c:v>
                </c:pt>
                <c:pt idx="3">
                  <c:v>112.56</c:v>
                </c:pt>
                <c:pt idx="4">
                  <c:v>23.16</c:v>
                </c:pt>
                <c:pt idx="5">
                  <c:v>16.8</c:v>
                </c:pt>
                <c:pt idx="6">
                  <c:v>82</c:v>
                </c:pt>
                <c:pt idx="7">
                  <c:v>27.8</c:v>
                </c:pt>
                <c:pt idx="8">
                  <c:v>16.3</c:v>
                </c:pt>
                <c:pt idx="9">
                  <c:v>43.6</c:v>
                </c:pt>
                <c:pt idx="10">
                  <c:v>39.369999999999997</c:v>
                </c:pt>
                <c:pt idx="11">
                  <c:v>24.8</c:v>
                </c:pt>
                <c:pt idx="12">
                  <c:v>39.6</c:v>
                </c:pt>
                <c:pt idx="13">
                  <c:v>84.06</c:v>
                </c:pt>
                <c:pt idx="14">
                  <c:v>13.9</c:v>
                </c:pt>
                <c:pt idx="15">
                  <c:v>15.12</c:v>
                </c:pt>
                <c:pt idx="16">
                  <c:v>28.9</c:v>
                </c:pt>
                <c:pt idx="17">
                  <c:v>48.5</c:v>
                </c:pt>
                <c:pt idx="18">
                  <c:v>82.75</c:v>
                </c:pt>
                <c:pt idx="19">
                  <c:v>40.25</c:v>
                </c:pt>
                <c:pt idx="20">
                  <c:v>72.17</c:v>
                </c:pt>
                <c:pt idx="21">
                  <c:v>73.510000000000005</c:v>
                </c:pt>
                <c:pt idx="22">
                  <c:v>26.68</c:v>
                </c:pt>
                <c:pt idx="23">
                  <c:v>29.5</c:v>
                </c:pt>
                <c:pt idx="24">
                  <c:v>36.49</c:v>
                </c:pt>
                <c:pt idx="25">
                  <c:v>72.62</c:v>
                </c:pt>
                <c:pt idx="26">
                  <c:v>67.09</c:v>
                </c:pt>
                <c:pt idx="27">
                  <c:v>96.78</c:v>
                </c:pt>
                <c:pt idx="28">
                  <c:v>57.86</c:v>
                </c:pt>
                <c:pt idx="29">
                  <c:v>37.700000000000003</c:v>
                </c:pt>
                <c:pt idx="30">
                  <c:v>99.28</c:v>
                </c:pt>
                <c:pt idx="31">
                  <c:v>112.69</c:v>
                </c:pt>
                <c:pt idx="32">
                  <c:v>169.89</c:v>
                </c:pt>
                <c:pt idx="33">
                  <c:v>44.07</c:v>
                </c:pt>
                <c:pt idx="34">
                  <c:v>22.45</c:v>
                </c:pt>
                <c:pt idx="35">
                  <c:v>21.92</c:v>
                </c:pt>
                <c:pt idx="36">
                  <c:v>101.3</c:v>
                </c:pt>
                <c:pt idx="37">
                  <c:v>47.37</c:v>
                </c:pt>
                <c:pt idx="38">
                  <c:v>48.65</c:v>
                </c:pt>
                <c:pt idx="39">
                  <c:v>45.23</c:v>
                </c:pt>
                <c:pt idx="40">
                  <c:v>299.73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5613056"/>
        <c:axId val="485613448"/>
      </c:scatterChart>
      <c:valAx>
        <c:axId val="485613056"/>
        <c:scaling>
          <c:logBase val="10"/>
          <c:orientation val="minMax"/>
          <c:max val="8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Drainage Area (sq.</a:t>
                </a:r>
                <a:r>
                  <a:rPr lang="en-US" sz="1800" baseline="0"/>
                  <a:t> miles)</a:t>
                </a:r>
                <a:endParaRPr lang="en-US" sz="18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85613448"/>
        <c:crosses val="autoZero"/>
        <c:crossBetween val="midCat"/>
      </c:valAx>
      <c:valAx>
        <c:axId val="485613448"/>
        <c:scaling>
          <c:logBase val="10"/>
          <c:orientation val="minMax"/>
          <c:max val="70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/>
                  <a:t>Cross-sectional</a:t>
                </a:r>
                <a:r>
                  <a:rPr lang="en-US" sz="1800" baseline="0"/>
                  <a:t> area at bankfull (sq.ft)</a:t>
                </a:r>
                <a:endParaRPr lang="en-US" sz="18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85613056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Western</a:t>
            </a:r>
            <a:r>
              <a:rPr lang="en-US" baseline="0"/>
              <a:t> E Channels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4241738100583019E-2"/>
          <c:y val="6.0676298945783136E-2"/>
          <c:w val="0.8980505446345346"/>
          <c:h val="0.8665257525032562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wer"/>
            <c:dispRSqr val="1"/>
            <c:dispEq val="1"/>
            <c:trendlineLbl>
              <c:layout>
                <c:manualLayout>
                  <c:x val="-0.63156560209031498"/>
                  <c:y val="6.7223912121225124E-2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solidFill>
                    <a:schemeClr val="accent1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</c:trendlineLbl>
          </c:trendline>
          <c:xVal>
            <c:numRef>
              <c:f>Data!$B$3:$B$43</c:f>
              <c:numCache>
                <c:formatCode>General</c:formatCode>
                <c:ptCount val="41"/>
                <c:pt idx="0">
                  <c:v>46.4</c:v>
                </c:pt>
                <c:pt idx="1">
                  <c:v>85.9</c:v>
                </c:pt>
                <c:pt idx="2">
                  <c:v>21.1</c:v>
                </c:pt>
                <c:pt idx="3">
                  <c:v>74.2</c:v>
                </c:pt>
                <c:pt idx="4">
                  <c:v>16.399999999999999</c:v>
                </c:pt>
                <c:pt idx="5">
                  <c:v>8.7799999999999994</c:v>
                </c:pt>
                <c:pt idx="6">
                  <c:v>45.7</c:v>
                </c:pt>
                <c:pt idx="7">
                  <c:v>17.399999999999999</c:v>
                </c:pt>
                <c:pt idx="8">
                  <c:v>10.1</c:v>
                </c:pt>
                <c:pt idx="9">
                  <c:v>20.6</c:v>
                </c:pt>
                <c:pt idx="10">
                  <c:v>28.2</c:v>
                </c:pt>
                <c:pt idx="11">
                  <c:v>13.6</c:v>
                </c:pt>
                <c:pt idx="12">
                  <c:v>19.7</c:v>
                </c:pt>
                <c:pt idx="13">
                  <c:v>47.7</c:v>
                </c:pt>
                <c:pt idx="14">
                  <c:v>12</c:v>
                </c:pt>
                <c:pt idx="15">
                  <c:v>10</c:v>
                </c:pt>
                <c:pt idx="16">
                  <c:v>22.3</c:v>
                </c:pt>
                <c:pt idx="17">
                  <c:v>33.9</c:v>
                </c:pt>
                <c:pt idx="18">
                  <c:v>106</c:v>
                </c:pt>
                <c:pt idx="19">
                  <c:v>69.3</c:v>
                </c:pt>
                <c:pt idx="20">
                  <c:v>117</c:v>
                </c:pt>
                <c:pt idx="21">
                  <c:v>87.3</c:v>
                </c:pt>
                <c:pt idx="22">
                  <c:v>35</c:v>
                </c:pt>
                <c:pt idx="23">
                  <c:v>50.2</c:v>
                </c:pt>
                <c:pt idx="24">
                  <c:v>16.899999999999999</c:v>
                </c:pt>
                <c:pt idx="25">
                  <c:v>143</c:v>
                </c:pt>
                <c:pt idx="26">
                  <c:v>13.6</c:v>
                </c:pt>
                <c:pt idx="27">
                  <c:v>142</c:v>
                </c:pt>
                <c:pt idx="28">
                  <c:v>143.4</c:v>
                </c:pt>
                <c:pt idx="29">
                  <c:v>77</c:v>
                </c:pt>
                <c:pt idx="30">
                  <c:v>262</c:v>
                </c:pt>
                <c:pt idx="31">
                  <c:v>136.88</c:v>
                </c:pt>
                <c:pt idx="32">
                  <c:v>167</c:v>
                </c:pt>
                <c:pt idx="33">
                  <c:v>46</c:v>
                </c:pt>
                <c:pt idx="34">
                  <c:v>7.65</c:v>
                </c:pt>
                <c:pt idx="35">
                  <c:v>7.65</c:v>
                </c:pt>
                <c:pt idx="36">
                  <c:v>40</c:v>
                </c:pt>
                <c:pt idx="37">
                  <c:v>87.54</c:v>
                </c:pt>
                <c:pt idx="38">
                  <c:v>94.39</c:v>
                </c:pt>
                <c:pt idx="39">
                  <c:v>96.33</c:v>
                </c:pt>
                <c:pt idx="40">
                  <c:v>731</c:v>
                </c:pt>
              </c:numCache>
            </c:numRef>
          </c:xVal>
          <c:yVal>
            <c:numRef>
              <c:f>Data!$E$3:$E$43</c:f>
              <c:numCache>
                <c:formatCode>General</c:formatCode>
                <c:ptCount val="41"/>
                <c:pt idx="0">
                  <c:v>25.26</c:v>
                </c:pt>
                <c:pt idx="1">
                  <c:v>24.16</c:v>
                </c:pt>
                <c:pt idx="2">
                  <c:v>14.6</c:v>
                </c:pt>
                <c:pt idx="3">
                  <c:v>31.58</c:v>
                </c:pt>
                <c:pt idx="4">
                  <c:v>12.55</c:v>
                </c:pt>
                <c:pt idx="5">
                  <c:v>10.89</c:v>
                </c:pt>
                <c:pt idx="6">
                  <c:v>29.47</c:v>
                </c:pt>
                <c:pt idx="7">
                  <c:v>18.2</c:v>
                </c:pt>
                <c:pt idx="8">
                  <c:v>9.17</c:v>
                </c:pt>
                <c:pt idx="9">
                  <c:v>15.34</c:v>
                </c:pt>
                <c:pt idx="10">
                  <c:v>15.27</c:v>
                </c:pt>
                <c:pt idx="11">
                  <c:v>11.11</c:v>
                </c:pt>
                <c:pt idx="12">
                  <c:v>17.3</c:v>
                </c:pt>
                <c:pt idx="13">
                  <c:v>26.21</c:v>
                </c:pt>
                <c:pt idx="14">
                  <c:v>12.55</c:v>
                </c:pt>
                <c:pt idx="15">
                  <c:v>10.9</c:v>
                </c:pt>
                <c:pt idx="16">
                  <c:v>15</c:v>
                </c:pt>
                <c:pt idx="17">
                  <c:v>20.100000000000001</c:v>
                </c:pt>
                <c:pt idx="18">
                  <c:v>31.5</c:v>
                </c:pt>
                <c:pt idx="19">
                  <c:v>21.2</c:v>
                </c:pt>
                <c:pt idx="20">
                  <c:v>28.49</c:v>
                </c:pt>
                <c:pt idx="21">
                  <c:v>23.02</c:v>
                </c:pt>
                <c:pt idx="22">
                  <c:v>14.2</c:v>
                </c:pt>
                <c:pt idx="23">
                  <c:v>12.5</c:v>
                </c:pt>
                <c:pt idx="24">
                  <c:v>19.510000000000002</c:v>
                </c:pt>
                <c:pt idx="25">
                  <c:v>26.14</c:v>
                </c:pt>
                <c:pt idx="26">
                  <c:v>23.7</c:v>
                </c:pt>
                <c:pt idx="27">
                  <c:v>33.590000000000003</c:v>
                </c:pt>
                <c:pt idx="28">
                  <c:v>20.100000000000001</c:v>
                </c:pt>
                <c:pt idx="29">
                  <c:v>20.56</c:v>
                </c:pt>
                <c:pt idx="30">
                  <c:v>29.5</c:v>
                </c:pt>
                <c:pt idx="31">
                  <c:v>34.5</c:v>
                </c:pt>
                <c:pt idx="32">
                  <c:v>40.5</c:v>
                </c:pt>
                <c:pt idx="33">
                  <c:v>20.95</c:v>
                </c:pt>
                <c:pt idx="34">
                  <c:v>11.36</c:v>
                </c:pt>
                <c:pt idx="35">
                  <c:v>11.64</c:v>
                </c:pt>
                <c:pt idx="36">
                  <c:v>33.78</c:v>
                </c:pt>
                <c:pt idx="37">
                  <c:v>22.05</c:v>
                </c:pt>
                <c:pt idx="38">
                  <c:v>20.69</c:v>
                </c:pt>
                <c:pt idx="39">
                  <c:v>19.760000000000002</c:v>
                </c:pt>
                <c:pt idx="40">
                  <c:v>55.36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7396208"/>
        <c:axId val="697396600"/>
      </c:scatterChart>
      <c:valAx>
        <c:axId val="697396208"/>
        <c:scaling>
          <c:logBase val="10"/>
          <c:orientation val="minMax"/>
          <c:max val="8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Drainage Area (sq.</a:t>
                </a:r>
                <a:r>
                  <a:rPr lang="en-US" sz="1800" baseline="0"/>
                  <a:t> miles)</a:t>
                </a:r>
                <a:endParaRPr lang="en-US" sz="18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97396600"/>
        <c:crosses val="autoZero"/>
        <c:crossBetween val="midCat"/>
      </c:valAx>
      <c:valAx>
        <c:axId val="697396600"/>
        <c:scaling>
          <c:logBase val="10"/>
          <c:orientation val="minMax"/>
          <c:max val="10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 baseline="0"/>
                  <a:t>Bankfull Width (ft)</a:t>
                </a:r>
                <a:endParaRPr lang="en-US" sz="18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97396208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Western</a:t>
            </a:r>
            <a:r>
              <a:rPr lang="en-US" baseline="0"/>
              <a:t> E Channels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4241738100583019E-2"/>
          <c:y val="6.0676298945783136E-2"/>
          <c:w val="0.8980505446345346"/>
          <c:h val="0.86652575250325625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wer"/>
            <c:dispRSqr val="1"/>
            <c:dispEq val="1"/>
            <c:trendlineLbl>
              <c:layout>
                <c:manualLayout>
                  <c:x val="-0.4498973876830612"/>
                  <c:y val="-9.2190759211565176E-3"/>
                </c:manualLayout>
              </c:layout>
              <c:numFmt formatCode="General" sourceLinked="0"/>
              <c:spPr>
                <a:solidFill>
                  <a:schemeClr val="bg1"/>
                </a:solidFill>
                <a:ln>
                  <a:solidFill>
                    <a:schemeClr val="accent1"/>
                  </a:solidFill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</c:trendlineLbl>
          </c:trendline>
          <c:xVal>
            <c:numRef>
              <c:f>Data!$B$3:$B$43</c:f>
              <c:numCache>
                <c:formatCode>General</c:formatCode>
                <c:ptCount val="41"/>
                <c:pt idx="0">
                  <c:v>46.4</c:v>
                </c:pt>
                <c:pt idx="1">
                  <c:v>85.9</c:v>
                </c:pt>
                <c:pt idx="2">
                  <c:v>21.1</c:v>
                </c:pt>
                <c:pt idx="3">
                  <c:v>74.2</c:v>
                </c:pt>
                <c:pt idx="4">
                  <c:v>16.399999999999999</c:v>
                </c:pt>
                <c:pt idx="5">
                  <c:v>8.7799999999999994</c:v>
                </c:pt>
                <c:pt idx="6">
                  <c:v>45.7</c:v>
                </c:pt>
                <c:pt idx="7">
                  <c:v>17.399999999999999</c:v>
                </c:pt>
                <c:pt idx="8">
                  <c:v>10.1</c:v>
                </c:pt>
                <c:pt idx="9">
                  <c:v>20.6</c:v>
                </c:pt>
                <c:pt idx="10">
                  <c:v>28.2</c:v>
                </c:pt>
                <c:pt idx="11">
                  <c:v>13.6</c:v>
                </c:pt>
                <c:pt idx="12">
                  <c:v>19.7</c:v>
                </c:pt>
                <c:pt idx="13">
                  <c:v>47.7</c:v>
                </c:pt>
                <c:pt idx="14">
                  <c:v>12</c:v>
                </c:pt>
                <c:pt idx="15">
                  <c:v>10</c:v>
                </c:pt>
                <c:pt idx="16">
                  <c:v>22.3</c:v>
                </c:pt>
                <c:pt idx="17">
                  <c:v>33.9</c:v>
                </c:pt>
                <c:pt idx="18">
                  <c:v>106</c:v>
                </c:pt>
                <c:pt idx="19">
                  <c:v>69.3</c:v>
                </c:pt>
                <c:pt idx="20">
                  <c:v>117</c:v>
                </c:pt>
                <c:pt idx="21">
                  <c:v>87.3</c:v>
                </c:pt>
                <c:pt idx="22">
                  <c:v>35</c:v>
                </c:pt>
                <c:pt idx="23">
                  <c:v>50.2</c:v>
                </c:pt>
                <c:pt idx="24">
                  <c:v>16.899999999999999</c:v>
                </c:pt>
                <c:pt idx="25">
                  <c:v>143</c:v>
                </c:pt>
                <c:pt idx="26">
                  <c:v>13.6</c:v>
                </c:pt>
                <c:pt idx="27">
                  <c:v>142</c:v>
                </c:pt>
                <c:pt idx="28">
                  <c:v>143.4</c:v>
                </c:pt>
                <c:pt idx="29">
                  <c:v>77</c:v>
                </c:pt>
                <c:pt idx="30">
                  <c:v>262</c:v>
                </c:pt>
                <c:pt idx="31">
                  <c:v>136.88</c:v>
                </c:pt>
                <c:pt idx="32">
                  <c:v>167</c:v>
                </c:pt>
                <c:pt idx="33">
                  <c:v>46</c:v>
                </c:pt>
                <c:pt idx="34">
                  <c:v>7.65</c:v>
                </c:pt>
                <c:pt idx="35">
                  <c:v>7.65</c:v>
                </c:pt>
                <c:pt idx="36">
                  <c:v>40</c:v>
                </c:pt>
                <c:pt idx="37">
                  <c:v>87.54</c:v>
                </c:pt>
                <c:pt idx="38">
                  <c:v>94.39</c:v>
                </c:pt>
                <c:pt idx="39">
                  <c:v>96.33</c:v>
                </c:pt>
                <c:pt idx="40">
                  <c:v>731</c:v>
                </c:pt>
              </c:numCache>
            </c:numRef>
          </c:xVal>
          <c:yVal>
            <c:numRef>
              <c:f>Data!$F$3:$F$43</c:f>
              <c:numCache>
                <c:formatCode>General</c:formatCode>
                <c:ptCount val="41"/>
                <c:pt idx="0">
                  <c:v>3.31</c:v>
                </c:pt>
                <c:pt idx="1">
                  <c:v>3.21</c:v>
                </c:pt>
                <c:pt idx="2">
                  <c:v>1.71</c:v>
                </c:pt>
                <c:pt idx="3">
                  <c:v>3.56</c:v>
                </c:pt>
                <c:pt idx="4">
                  <c:v>1.85</c:v>
                </c:pt>
                <c:pt idx="5">
                  <c:v>1.54</c:v>
                </c:pt>
                <c:pt idx="6">
                  <c:v>2.78</c:v>
                </c:pt>
                <c:pt idx="7">
                  <c:v>1.52</c:v>
                </c:pt>
                <c:pt idx="8">
                  <c:v>1.78</c:v>
                </c:pt>
                <c:pt idx="9">
                  <c:v>2.84</c:v>
                </c:pt>
                <c:pt idx="10">
                  <c:v>2.58</c:v>
                </c:pt>
                <c:pt idx="11">
                  <c:v>2.23</c:v>
                </c:pt>
                <c:pt idx="12">
                  <c:v>2.78</c:v>
                </c:pt>
                <c:pt idx="13">
                  <c:v>3.21</c:v>
                </c:pt>
                <c:pt idx="14">
                  <c:v>1.1100000000000001</c:v>
                </c:pt>
                <c:pt idx="15">
                  <c:v>1.39</c:v>
                </c:pt>
                <c:pt idx="16">
                  <c:v>1.93</c:v>
                </c:pt>
                <c:pt idx="17">
                  <c:v>2.41</c:v>
                </c:pt>
                <c:pt idx="18">
                  <c:v>2.63</c:v>
                </c:pt>
                <c:pt idx="19">
                  <c:v>1.9</c:v>
                </c:pt>
                <c:pt idx="20">
                  <c:v>2.5299999999999998</c:v>
                </c:pt>
                <c:pt idx="21">
                  <c:v>3.19</c:v>
                </c:pt>
                <c:pt idx="22">
                  <c:v>1.88</c:v>
                </c:pt>
                <c:pt idx="23">
                  <c:v>2.35</c:v>
                </c:pt>
                <c:pt idx="24">
                  <c:v>1.87</c:v>
                </c:pt>
                <c:pt idx="25">
                  <c:v>2.78</c:v>
                </c:pt>
                <c:pt idx="26">
                  <c:v>2.83</c:v>
                </c:pt>
                <c:pt idx="27">
                  <c:v>2.88</c:v>
                </c:pt>
                <c:pt idx="28">
                  <c:v>2.88</c:v>
                </c:pt>
                <c:pt idx="29">
                  <c:v>1.83</c:v>
                </c:pt>
                <c:pt idx="30">
                  <c:v>3.37</c:v>
                </c:pt>
                <c:pt idx="31">
                  <c:v>3.27</c:v>
                </c:pt>
                <c:pt idx="32">
                  <c:v>4.1900000000000004</c:v>
                </c:pt>
                <c:pt idx="33">
                  <c:v>2.1</c:v>
                </c:pt>
                <c:pt idx="34">
                  <c:v>1.98</c:v>
                </c:pt>
                <c:pt idx="35">
                  <c:v>1.88</c:v>
                </c:pt>
                <c:pt idx="36">
                  <c:v>3</c:v>
                </c:pt>
                <c:pt idx="37">
                  <c:v>2.15</c:v>
                </c:pt>
                <c:pt idx="38">
                  <c:v>2.35</c:v>
                </c:pt>
                <c:pt idx="39">
                  <c:v>2.29</c:v>
                </c:pt>
                <c:pt idx="40">
                  <c:v>5.41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7397384"/>
        <c:axId val="697397776"/>
      </c:scatterChart>
      <c:valAx>
        <c:axId val="697397384"/>
        <c:scaling>
          <c:logBase val="10"/>
          <c:orientation val="minMax"/>
          <c:max val="80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800"/>
                </a:pPr>
                <a:r>
                  <a:rPr lang="en-US" sz="1800"/>
                  <a:t>Drainage Area (sq.</a:t>
                </a:r>
                <a:r>
                  <a:rPr lang="en-US" sz="1800" baseline="0"/>
                  <a:t> miles)</a:t>
                </a:r>
                <a:endParaRPr lang="en-US" sz="18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97397776"/>
        <c:crosses val="autoZero"/>
        <c:crossBetween val="midCat"/>
      </c:valAx>
      <c:valAx>
        <c:axId val="697397776"/>
        <c:scaling>
          <c:logBase val="10"/>
          <c:orientation val="minMax"/>
          <c:max val="1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 sz="1800"/>
                </a:pPr>
                <a:r>
                  <a:rPr lang="en-US" sz="1800" baseline="0"/>
                  <a:t>Average Depth at Bankfull (ft)</a:t>
                </a:r>
                <a:endParaRPr lang="en-US" sz="1800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697397384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1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8550" cy="6291303"/>
    <xdr:graphicFrame macro="">
      <xdr:nvGraphicFramePr>
        <xdr:cNvPr id="2" name="Chart 1" descr="Reference cross sectional area for E channels in Western Half of Minnesota&#10;" title="Western E channels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8550" cy="6291303"/>
    <xdr:graphicFrame macro="">
      <xdr:nvGraphicFramePr>
        <xdr:cNvPr id="2" name="Chart 1" descr="Reference channel width for E channels in Western half of Minnesota" title="Western E Channels - Width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8550" cy="6291303"/>
    <xdr:graphicFrame macro="">
      <xdr:nvGraphicFramePr>
        <xdr:cNvPr id="2" name="Chart 1" descr="Reference Mena depth for E channels in Western half of Minnesota" title="Western E channels - depth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17"/>
  <sheetViews>
    <sheetView tabSelected="1" zoomScale="190" zoomScaleNormal="190" workbookViewId="0">
      <selection activeCell="B17" sqref="B17"/>
    </sheetView>
  </sheetViews>
  <sheetFormatPr defaultRowHeight="15" x14ac:dyDescent="0.25"/>
  <cols>
    <col min="1" max="1" width="36" customWidth="1"/>
    <col min="2" max="2" width="36.140625" customWidth="1"/>
  </cols>
  <sheetData>
    <row r="1" spans="1:2" x14ac:dyDescent="0.25">
      <c r="A1" s="16" t="s">
        <v>74</v>
      </c>
      <c r="B1" s="17"/>
    </row>
    <row r="2" spans="1:2" x14ac:dyDescent="0.25">
      <c r="A2" s="8" t="s">
        <v>30</v>
      </c>
      <c r="B2" s="2" t="s">
        <v>72</v>
      </c>
    </row>
    <row r="3" spans="1:2" ht="17.25" x14ac:dyDescent="0.25">
      <c r="A3" s="9" t="s">
        <v>23</v>
      </c>
      <c r="B3" s="5">
        <v>1E-3</v>
      </c>
    </row>
    <row r="4" spans="1:2" ht="17.25" x14ac:dyDescent="0.25">
      <c r="A4" s="6" t="s">
        <v>31</v>
      </c>
      <c r="B4" s="10">
        <f>6.3951*(B3^0.5341)</f>
        <v>0.15978916964568896</v>
      </c>
    </row>
    <row r="5" spans="1:2" ht="17.25" x14ac:dyDescent="0.25">
      <c r="A5" s="6" t="s">
        <v>34</v>
      </c>
      <c r="B5" s="10">
        <f>B4*1.6</f>
        <v>0.25566267143310234</v>
      </c>
    </row>
    <row r="6" spans="1:2" x14ac:dyDescent="0.25">
      <c r="A6" s="6" t="s">
        <v>32</v>
      </c>
      <c r="B6" s="10">
        <f>(B4/B7)</f>
        <v>0.69236371145306774</v>
      </c>
    </row>
    <row r="7" spans="1:2" x14ac:dyDescent="0.25">
      <c r="A7" s="6" t="s">
        <v>33</v>
      </c>
      <c r="B7" s="10">
        <f>SQRT(B4/B9)</f>
        <v>0.23078790381768924</v>
      </c>
    </row>
    <row r="8" spans="1:2" x14ac:dyDescent="0.25">
      <c r="A8" s="6" t="s">
        <v>73</v>
      </c>
      <c r="B8" s="15">
        <f>(B4/B6)*3/2</f>
        <v>0.34618185572653393</v>
      </c>
    </row>
    <row r="9" spans="1:2" x14ac:dyDescent="0.25">
      <c r="A9" s="6" t="s">
        <v>22</v>
      </c>
      <c r="B9" s="7" t="str">
        <f>IF(B3&gt;20,"8",IF(B3&gt;10,"6",IF(B3&gt;4,"5",IF(B3&gt;0,"3"))))</f>
        <v>3</v>
      </c>
    </row>
    <row r="10" spans="1:2" x14ac:dyDescent="0.25">
      <c r="A10" s="6" t="s">
        <v>24</v>
      </c>
      <c r="B10" s="10">
        <f>B6*2.3</f>
        <v>1.5924365363420556</v>
      </c>
    </row>
    <row r="11" spans="1:2" x14ac:dyDescent="0.25">
      <c r="A11" s="6" t="s">
        <v>25</v>
      </c>
      <c r="B11" s="10">
        <f>7.2*B6</f>
        <v>4.9850187224620877</v>
      </c>
    </row>
    <row r="12" spans="1:2" x14ac:dyDescent="0.25">
      <c r="A12" s="6" t="s">
        <v>26</v>
      </c>
      <c r="B12" s="10">
        <f>B6*5.2</f>
        <v>3.6002912995559524</v>
      </c>
    </row>
    <row r="13" spans="1:2" x14ac:dyDescent="0.25">
      <c r="A13" s="6" t="s">
        <v>27</v>
      </c>
      <c r="B13" s="10">
        <f>B6*20</f>
        <v>13.847274229061355</v>
      </c>
    </row>
    <row r="14" spans="1:2" x14ac:dyDescent="0.25">
      <c r="A14" s="6" t="s">
        <v>28</v>
      </c>
      <c r="B14" s="10">
        <f>B6*40</f>
        <v>27.694548458122711</v>
      </c>
    </row>
    <row r="15" spans="1:2" x14ac:dyDescent="0.25">
      <c r="A15" s="6" t="s">
        <v>29</v>
      </c>
      <c r="B15" s="10">
        <f>(0.5*B11)-(0.5*B6)</f>
        <v>2.1463275055045101</v>
      </c>
    </row>
    <row r="17" spans="1:1" x14ac:dyDescent="0.25">
      <c r="A17" s="18" t="s">
        <v>75</v>
      </c>
    </row>
  </sheetData>
  <mergeCells count="1">
    <mergeCell ref="A1:B1"/>
  </mergeCells>
  <pageMargins left="0.7" right="0.7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opLeftCell="A13" zoomScale="70" zoomScaleNormal="70" workbookViewId="0">
      <selection activeCell="K14" sqref="K14"/>
    </sheetView>
  </sheetViews>
  <sheetFormatPr defaultRowHeight="15" x14ac:dyDescent="0.25"/>
  <cols>
    <col min="1" max="1" width="44.7109375" customWidth="1"/>
    <col min="2" max="2" width="18.85546875" customWidth="1"/>
    <col min="3" max="3" width="16.42578125" customWidth="1"/>
    <col min="7" max="7" width="14" customWidth="1"/>
  </cols>
  <sheetData>
    <row r="1" spans="1:7" x14ac:dyDescent="0.25">
      <c r="A1" s="19" t="s">
        <v>77</v>
      </c>
      <c r="B1" s="19"/>
      <c r="C1" s="19"/>
      <c r="D1" s="19"/>
      <c r="E1" s="19"/>
      <c r="F1" s="19"/>
      <c r="G1" s="19"/>
    </row>
    <row r="2" spans="1:7" x14ac:dyDescent="0.25">
      <c r="A2" s="11" t="s">
        <v>38</v>
      </c>
      <c r="B2" s="12" t="s">
        <v>21</v>
      </c>
      <c r="C2" s="11" t="s">
        <v>39</v>
      </c>
      <c r="D2" s="11" t="s">
        <v>40</v>
      </c>
      <c r="E2" s="11" t="s">
        <v>41</v>
      </c>
      <c r="F2" s="11" t="s">
        <v>0</v>
      </c>
      <c r="G2" s="11" t="s">
        <v>1</v>
      </c>
    </row>
    <row r="3" spans="1:7" x14ac:dyDescent="0.25">
      <c r="A3" t="s">
        <v>42</v>
      </c>
      <c r="B3" s="1">
        <v>46.4</v>
      </c>
      <c r="C3">
        <v>83.8</v>
      </c>
      <c r="D3" t="s">
        <v>43</v>
      </c>
      <c r="E3">
        <v>25.26</v>
      </c>
      <c r="F3">
        <v>3.31</v>
      </c>
      <c r="G3">
        <v>4.0000000000000002E-4</v>
      </c>
    </row>
    <row r="4" spans="1:7" x14ac:dyDescent="0.25">
      <c r="A4" t="s">
        <v>44</v>
      </c>
      <c r="B4" s="1">
        <v>85.9</v>
      </c>
      <c r="C4">
        <v>77.64</v>
      </c>
      <c r="D4" t="s">
        <v>43</v>
      </c>
      <c r="E4">
        <v>24.16</v>
      </c>
      <c r="F4">
        <v>3.21</v>
      </c>
      <c r="G4">
        <v>2.0000000000000001E-4</v>
      </c>
    </row>
    <row r="5" spans="1:7" x14ac:dyDescent="0.25">
      <c r="A5" t="s">
        <v>45</v>
      </c>
      <c r="B5" s="1">
        <v>21.1</v>
      </c>
      <c r="C5">
        <v>24.9</v>
      </c>
      <c r="D5" t="s">
        <v>43</v>
      </c>
      <c r="E5">
        <v>14.6</v>
      </c>
      <c r="F5">
        <v>1.71</v>
      </c>
      <c r="G5">
        <v>4.8999999999999998E-4</v>
      </c>
    </row>
    <row r="6" spans="1:7" x14ac:dyDescent="0.25">
      <c r="A6" t="s">
        <v>46</v>
      </c>
      <c r="B6" s="1">
        <v>74.2</v>
      </c>
      <c r="C6">
        <v>112.56</v>
      </c>
      <c r="D6" t="s">
        <v>43</v>
      </c>
      <c r="E6">
        <v>31.58</v>
      </c>
      <c r="F6">
        <v>3.56</v>
      </c>
      <c r="G6">
        <v>6.4000000000000005E-4</v>
      </c>
    </row>
    <row r="7" spans="1:7" x14ac:dyDescent="0.25">
      <c r="A7" t="s">
        <v>47</v>
      </c>
      <c r="B7" s="1">
        <v>16.399999999999999</v>
      </c>
      <c r="C7">
        <v>23.16</v>
      </c>
      <c r="D7" t="s">
        <v>43</v>
      </c>
      <c r="E7">
        <v>12.55</v>
      </c>
      <c r="F7">
        <v>1.85</v>
      </c>
      <c r="G7">
        <v>2.8999999999999998E-3</v>
      </c>
    </row>
    <row r="8" spans="1:7" x14ac:dyDescent="0.25">
      <c r="A8" t="s">
        <v>48</v>
      </c>
      <c r="B8" s="1">
        <v>8.7799999999999994</v>
      </c>
      <c r="C8">
        <v>16.8</v>
      </c>
      <c r="D8" t="s">
        <v>43</v>
      </c>
      <c r="E8">
        <v>10.89</v>
      </c>
      <c r="F8">
        <v>1.54</v>
      </c>
      <c r="G8">
        <v>1.07E-3</v>
      </c>
    </row>
    <row r="9" spans="1:7" x14ac:dyDescent="0.25">
      <c r="A9" t="s">
        <v>49</v>
      </c>
      <c r="B9" s="1">
        <v>45.7</v>
      </c>
      <c r="C9">
        <v>82</v>
      </c>
      <c r="D9" t="s">
        <v>43</v>
      </c>
      <c r="E9">
        <v>29.47</v>
      </c>
      <c r="F9">
        <v>2.78</v>
      </c>
      <c r="G9">
        <v>1.47E-3</v>
      </c>
    </row>
    <row r="10" spans="1:7" x14ac:dyDescent="0.25">
      <c r="A10" t="s">
        <v>50</v>
      </c>
      <c r="B10" s="1">
        <v>17.399999999999999</v>
      </c>
      <c r="C10">
        <v>27.8</v>
      </c>
      <c r="D10" t="s">
        <v>43</v>
      </c>
      <c r="E10">
        <v>18.2</v>
      </c>
      <c r="F10">
        <v>1.52</v>
      </c>
      <c r="G10">
        <v>3.0000000000000001E-3</v>
      </c>
    </row>
    <row r="11" spans="1:7" x14ac:dyDescent="0.25">
      <c r="A11" t="s">
        <v>51</v>
      </c>
      <c r="B11" s="1">
        <v>10.1</v>
      </c>
      <c r="C11">
        <v>16.3</v>
      </c>
      <c r="D11" t="s">
        <v>43</v>
      </c>
      <c r="E11">
        <v>9.17</v>
      </c>
      <c r="F11">
        <v>1.78</v>
      </c>
      <c r="G11">
        <v>1.8000000000000001E-4</v>
      </c>
    </row>
    <row r="12" spans="1:7" x14ac:dyDescent="0.25">
      <c r="A12" t="s">
        <v>52</v>
      </c>
      <c r="B12" s="1">
        <v>20.6</v>
      </c>
      <c r="C12">
        <v>43.6</v>
      </c>
      <c r="D12" t="s">
        <v>43</v>
      </c>
      <c r="E12">
        <v>15.34</v>
      </c>
      <c r="F12">
        <v>2.84</v>
      </c>
      <c r="G12">
        <v>1E-4</v>
      </c>
    </row>
    <row r="13" spans="1:7" x14ac:dyDescent="0.25">
      <c r="A13" t="s">
        <v>53</v>
      </c>
      <c r="B13" s="1">
        <v>28.2</v>
      </c>
      <c r="C13">
        <v>39.369999999999997</v>
      </c>
      <c r="D13" t="s">
        <v>43</v>
      </c>
      <c r="E13">
        <v>15.27</v>
      </c>
      <c r="F13">
        <v>2.58</v>
      </c>
      <c r="G13">
        <v>2E-3</v>
      </c>
    </row>
    <row r="14" spans="1:7" x14ac:dyDescent="0.25">
      <c r="A14" t="s">
        <v>54</v>
      </c>
      <c r="B14" s="1">
        <v>13.6</v>
      </c>
      <c r="C14">
        <v>24.8</v>
      </c>
      <c r="D14" t="s">
        <v>43</v>
      </c>
      <c r="E14">
        <v>11.11</v>
      </c>
      <c r="F14">
        <v>2.23</v>
      </c>
      <c r="G14">
        <v>1.23E-3</v>
      </c>
    </row>
    <row r="15" spans="1:7" x14ac:dyDescent="0.25">
      <c r="A15" s="4" t="s">
        <v>55</v>
      </c>
      <c r="B15" s="13">
        <v>19.7</v>
      </c>
      <c r="C15" s="4">
        <v>39.6</v>
      </c>
      <c r="D15" s="4" t="s">
        <v>43</v>
      </c>
      <c r="E15" s="4">
        <v>17.3</v>
      </c>
      <c r="F15" s="4">
        <v>2.78</v>
      </c>
      <c r="G15" s="4">
        <v>2.0999999999999999E-3</v>
      </c>
    </row>
    <row r="16" spans="1:7" x14ac:dyDescent="0.25">
      <c r="A16" t="s">
        <v>56</v>
      </c>
      <c r="B16" s="1">
        <v>47.7</v>
      </c>
      <c r="C16">
        <v>84.06</v>
      </c>
      <c r="D16" t="s">
        <v>43</v>
      </c>
      <c r="E16">
        <v>26.21</v>
      </c>
      <c r="F16">
        <v>3.21</v>
      </c>
      <c r="G16">
        <v>6.7000000000000002E-4</v>
      </c>
    </row>
    <row r="17" spans="1:7" x14ac:dyDescent="0.25">
      <c r="A17" t="s">
        <v>57</v>
      </c>
      <c r="B17" s="1">
        <v>12</v>
      </c>
      <c r="C17">
        <v>13.9</v>
      </c>
      <c r="D17" t="s">
        <v>43</v>
      </c>
      <c r="E17">
        <v>12.55</v>
      </c>
      <c r="F17">
        <v>1.1100000000000001</v>
      </c>
      <c r="G17">
        <v>4.0800000000000003E-3</v>
      </c>
    </row>
    <row r="18" spans="1:7" x14ac:dyDescent="0.25">
      <c r="A18" t="s">
        <v>58</v>
      </c>
      <c r="B18" s="1">
        <v>10</v>
      </c>
      <c r="C18">
        <v>15.12</v>
      </c>
      <c r="D18" t="s">
        <v>43</v>
      </c>
      <c r="E18">
        <v>10.9</v>
      </c>
      <c r="F18">
        <v>1.39</v>
      </c>
      <c r="G18">
        <v>1.6000000000000001E-3</v>
      </c>
    </row>
    <row r="19" spans="1:7" x14ac:dyDescent="0.25">
      <c r="A19" t="s">
        <v>59</v>
      </c>
      <c r="B19" s="1">
        <v>22.3</v>
      </c>
      <c r="C19">
        <v>28.9</v>
      </c>
      <c r="D19" t="s">
        <v>43</v>
      </c>
      <c r="E19">
        <v>15</v>
      </c>
      <c r="F19">
        <v>1.93</v>
      </c>
      <c r="G19">
        <v>3.7299999999999998E-3</v>
      </c>
    </row>
    <row r="20" spans="1:7" x14ac:dyDescent="0.25">
      <c r="A20" t="s">
        <v>60</v>
      </c>
      <c r="B20" s="1">
        <v>33.9</v>
      </c>
      <c r="C20">
        <v>48.5</v>
      </c>
      <c r="D20" t="s">
        <v>43</v>
      </c>
      <c r="E20">
        <v>20.100000000000001</v>
      </c>
      <c r="F20">
        <v>2.41</v>
      </c>
      <c r="G20">
        <v>1.83E-3</v>
      </c>
    </row>
    <row r="21" spans="1:7" x14ac:dyDescent="0.25">
      <c r="A21" t="s">
        <v>62</v>
      </c>
      <c r="B21" s="1">
        <v>106</v>
      </c>
      <c r="C21">
        <v>82.75</v>
      </c>
      <c r="D21" t="s">
        <v>43</v>
      </c>
      <c r="E21">
        <v>31.5</v>
      </c>
      <c r="F21">
        <v>2.63</v>
      </c>
      <c r="G21">
        <v>8.4999999999999995E-4</v>
      </c>
    </row>
    <row r="22" spans="1:7" x14ac:dyDescent="0.25">
      <c r="A22" t="s">
        <v>63</v>
      </c>
      <c r="B22" s="1">
        <v>69.3</v>
      </c>
      <c r="C22">
        <v>40.25</v>
      </c>
      <c r="D22" t="s">
        <v>43</v>
      </c>
      <c r="E22">
        <v>21.2</v>
      </c>
      <c r="F22">
        <v>1.9</v>
      </c>
      <c r="G22">
        <v>9.2000000000000003E-4</v>
      </c>
    </row>
    <row r="23" spans="1:7" x14ac:dyDescent="0.25">
      <c r="A23" t="s">
        <v>64</v>
      </c>
      <c r="B23" s="1">
        <v>117</v>
      </c>
      <c r="C23">
        <v>72.17</v>
      </c>
      <c r="D23" t="s">
        <v>43</v>
      </c>
      <c r="E23">
        <v>28.49</v>
      </c>
      <c r="F23">
        <v>2.5299999999999998</v>
      </c>
      <c r="G23">
        <v>1.8E-3</v>
      </c>
    </row>
    <row r="24" spans="1:7" ht="15.75" customHeight="1" x14ac:dyDescent="0.25">
      <c r="A24" t="s">
        <v>65</v>
      </c>
      <c r="B24" s="1">
        <v>87.3</v>
      </c>
      <c r="C24">
        <v>73.510000000000005</v>
      </c>
      <c r="D24" t="s">
        <v>43</v>
      </c>
      <c r="E24">
        <v>23.02</v>
      </c>
      <c r="F24">
        <v>3.19</v>
      </c>
      <c r="G24">
        <v>5.0000000000000001E-4</v>
      </c>
    </row>
    <row r="25" spans="1:7" x14ac:dyDescent="0.25">
      <c r="A25" s="3" t="s">
        <v>70</v>
      </c>
      <c r="B25" s="1">
        <v>35</v>
      </c>
      <c r="C25" s="1">
        <v>26.68</v>
      </c>
      <c r="D25" s="1" t="s">
        <v>43</v>
      </c>
      <c r="E25" s="1">
        <v>14.2</v>
      </c>
      <c r="F25" s="1">
        <v>1.88</v>
      </c>
      <c r="G25" s="1">
        <v>4.4000000000000002E-4</v>
      </c>
    </row>
    <row r="26" spans="1:7" x14ac:dyDescent="0.25">
      <c r="A26" s="3" t="s">
        <v>71</v>
      </c>
      <c r="B26" s="1">
        <v>50.2</v>
      </c>
      <c r="C26" s="1">
        <v>29.5</v>
      </c>
      <c r="D26" s="1" t="s">
        <v>43</v>
      </c>
      <c r="E26" s="1">
        <v>12.5</v>
      </c>
      <c r="F26" s="1">
        <v>2.35</v>
      </c>
      <c r="G26" s="1">
        <v>9.0000000000000006E-5</v>
      </c>
    </row>
    <row r="27" spans="1:7" x14ac:dyDescent="0.25">
      <c r="A27" s="14" t="s">
        <v>61</v>
      </c>
      <c r="B27" s="14">
        <v>16.899999999999999</v>
      </c>
      <c r="C27" s="14">
        <v>36.49</v>
      </c>
      <c r="D27" s="14" t="s">
        <v>6</v>
      </c>
      <c r="E27" s="14">
        <v>19.510000000000002</v>
      </c>
      <c r="F27" s="14">
        <v>1.87</v>
      </c>
      <c r="G27" s="14">
        <v>5.9999999999999995E-4</v>
      </c>
    </row>
    <row r="28" spans="1:7" x14ac:dyDescent="0.25">
      <c r="A28" t="s">
        <v>2</v>
      </c>
      <c r="B28">
        <v>143</v>
      </c>
      <c r="C28">
        <v>72.62</v>
      </c>
      <c r="D28" t="s">
        <v>3</v>
      </c>
      <c r="E28">
        <v>26.14</v>
      </c>
      <c r="F28">
        <v>2.78</v>
      </c>
      <c r="G28">
        <v>2.0000000000000001E-4</v>
      </c>
    </row>
    <row r="29" spans="1:7" s="14" customFormat="1" x14ac:dyDescent="0.25">
      <c r="A29" t="s">
        <v>36</v>
      </c>
      <c r="B29">
        <v>13.6</v>
      </c>
      <c r="C29">
        <v>67.09</v>
      </c>
      <c r="D29" t="s">
        <v>7</v>
      </c>
      <c r="E29">
        <v>23.7</v>
      </c>
      <c r="F29">
        <v>2.83</v>
      </c>
      <c r="G29">
        <v>4.0000000000000003E-5</v>
      </c>
    </row>
    <row r="30" spans="1:7" x14ac:dyDescent="0.25">
      <c r="A30" t="s">
        <v>11</v>
      </c>
      <c r="B30">
        <v>142</v>
      </c>
      <c r="C30">
        <v>96.78</v>
      </c>
      <c r="D30" t="s">
        <v>3</v>
      </c>
      <c r="E30">
        <v>33.590000000000003</v>
      </c>
      <c r="F30">
        <v>2.88</v>
      </c>
      <c r="G30">
        <v>8.0000000000000002E-3</v>
      </c>
    </row>
    <row r="31" spans="1:7" x14ac:dyDescent="0.25">
      <c r="A31" t="s">
        <v>12</v>
      </c>
      <c r="B31">
        <v>143.4</v>
      </c>
      <c r="C31">
        <v>57.86</v>
      </c>
      <c r="D31" t="s">
        <v>7</v>
      </c>
      <c r="E31">
        <v>20.100000000000001</v>
      </c>
      <c r="F31">
        <v>2.88</v>
      </c>
      <c r="G31">
        <v>5.0000000000000001E-4</v>
      </c>
    </row>
    <row r="32" spans="1:7" x14ac:dyDescent="0.25">
      <c r="A32" t="s">
        <v>14</v>
      </c>
      <c r="B32">
        <v>77</v>
      </c>
      <c r="C32">
        <v>37.700000000000003</v>
      </c>
      <c r="D32" t="s">
        <v>7</v>
      </c>
      <c r="E32">
        <v>20.56</v>
      </c>
      <c r="F32">
        <v>1.83</v>
      </c>
      <c r="G32">
        <v>3.5799999999999998E-3</v>
      </c>
    </row>
    <row r="33" spans="1:7" x14ac:dyDescent="0.25">
      <c r="A33" t="s">
        <v>4</v>
      </c>
      <c r="B33">
        <v>262</v>
      </c>
      <c r="C33">
        <v>99.28</v>
      </c>
      <c r="D33" t="s">
        <v>3</v>
      </c>
      <c r="E33">
        <v>29.5</v>
      </c>
      <c r="F33">
        <v>3.37</v>
      </c>
      <c r="G33">
        <v>8.0999999999999996E-4</v>
      </c>
    </row>
    <row r="34" spans="1:7" x14ac:dyDescent="0.25">
      <c r="A34" t="s">
        <v>5</v>
      </c>
      <c r="B34">
        <v>136.88</v>
      </c>
      <c r="C34">
        <v>112.69</v>
      </c>
      <c r="D34" t="s">
        <v>6</v>
      </c>
      <c r="E34">
        <v>34.5</v>
      </c>
      <c r="F34">
        <v>3.27</v>
      </c>
      <c r="G34">
        <v>6.4999999999999997E-4</v>
      </c>
    </row>
    <row r="35" spans="1:7" x14ac:dyDescent="0.25">
      <c r="A35" t="s">
        <v>37</v>
      </c>
      <c r="B35">
        <v>167</v>
      </c>
      <c r="C35">
        <v>169.89</v>
      </c>
      <c r="D35" t="s">
        <v>7</v>
      </c>
      <c r="E35">
        <v>40.5</v>
      </c>
      <c r="F35">
        <v>4.1900000000000004</v>
      </c>
      <c r="G35">
        <v>7.0000000000000001E-3</v>
      </c>
    </row>
    <row r="36" spans="1:7" x14ac:dyDescent="0.25">
      <c r="A36" t="s">
        <v>8</v>
      </c>
      <c r="B36">
        <v>46</v>
      </c>
      <c r="C36">
        <v>44.07</v>
      </c>
      <c r="D36" t="s">
        <v>6</v>
      </c>
      <c r="E36">
        <v>20.95</v>
      </c>
      <c r="F36">
        <v>2.1</v>
      </c>
      <c r="G36">
        <v>5.8E-4</v>
      </c>
    </row>
    <row r="37" spans="1:7" x14ac:dyDescent="0.25">
      <c r="A37" t="s">
        <v>9</v>
      </c>
      <c r="B37">
        <v>7.65</v>
      </c>
      <c r="C37">
        <v>22.45</v>
      </c>
      <c r="D37" t="s">
        <v>3</v>
      </c>
      <c r="E37">
        <v>11.36</v>
      </c>
      <c r="F37">
        <v>1.98</v>
      </c>
      <c r="G37">
        <v>2.2000000000000001E-3</v>
      </c>
    </row>
    <row r="38" spans="1:7" x14ac:dyDescent="0.25">
      <c r="A38" t="s">
        <v>10</v>
      </c>
      <c r="B38">
        <v>7.65</v>
      </c>
      <c r="C38">
        <v>21.92</v>
      </c>
      <c r="D38" t="s">
        <v>3</v>
      </c>
      <c r="E38">
        <v>11.64</v>
      </c>
      <c r="F38">
        <v>1.88</v>
      </c>
      <c r="G38">
        <v>6.2E-4</v>
      </c>
    </row>
    <row r="39" spans="1:7" x14ac:dyDescent="0.25">
      <c r="A39" t="s">
        <v>15</v>
      </c>
      <c r="B39">
        <v>40</v>
      </c>
      <c r="C39">
        <v>101.3</v>
      </c>
      <c r="D39" t="s">
        <v>3</v>
      </c>
      <c r="E39">
        <v>33.78</v>
      </c>
      <c r="F39">
        <v>3</v>
      </c>
      <c r="G39">
        <v>6.62E-3</v>
      </c>
    </row>
    <row r="40" spans="1:7" x14ac:dyDescent="0.25">
      <c r="A40" t="s">
        <v>66</v>
      </c>
      <c r="B40">
        <v>87.54</v>
      </c>
      <c r="C40">
        <v>47.37</v>
      </c>
      <c r="D40" t="s">
        <v>7</v>
      </c>
      <c r="E40">
        <v>22.05</v>
      </c>
      <c r="F40">
        <v>2.15</v>
      </c>
      <c r="G40">
        <v>4.0000000000000003E-5</v>
      </c>
    </row>
    <row r="41" spans="1:7" x14ac:dyDescent="0.25">
      <c r="A41" t="s">
        <v>67</v>
      </c>
      <c r="B41">
        <v>94.39</v>
      </c>
      <c r="C41">
        <v>48.65</v>
      </c>
      <c r="D41" t="s">
        <v>6</v>
      </c>
      <c r="E41">
        <v>20.69</v>
      </c>
      <c r="F41">
        <v>2.35</v>
      </c>
      <c r="G41">
        <v>1.2999999999999999E-4</v>
      </c>
    </row>
    <row r="42" spans="1:7" x14ac:dyDescent="0.25">
      <c r="A42" t="s">
        <v>68</v>
      </c>
      <c r="B42">
        <v>96.33</v>
      </c>
      <c r="C42">
        <v>45.23</v>
      </c>
      <c r="D42" t="s">
        <v>3</v>
      </c>
      <c r="E42">
        <v>19.760000000000002</v>
      </c>
      <c r="F42">
        <v>2.29</v>
      </c>
      <c r="G42">
        <v>1.09E-3</v>
      </c>
    </row>
    <row r="43" spans="1:7" ht="17.25" customHeight="1" x14ac:dyDescent="0.25">
      <c r="A43" t="s">
        <v>69</v>
      </c>
      <c r="B43">
        <v>731</v>
      </c>
      <c r="C43">
        <v>299.73</v>
      </c>
      <c r="D43" t="s">
        <v>43</v>
      </c>
      <c r="E43">
        <v>55.36</v>
      </c>
      <c r="F43">
        <v>5.41</v>
      </c>
    </row>
    <row r="44" spans="1:7" x14ac:dyDescent="0.25">
      <c r="A44" s="11" t="s">
        <v>38</v>
      </c>
      <c r="B44" s="12" t="s">
        <v>21</v>
      </c>
      <c r="C44" s="11" t="s">
        <v>39</v>
      </c>
      <c r="D44" s="11" t="s">
        <v>40</v>
      </c>
      <c r="E44" s="11" t="s">
        <v>41</v>
      </c>
      <c r="F44" s="11" t="s">
        <v>0</v>
      </c>
      <c r="G44" s="11" t="s">
        <v>1</v>
      </c>
    </row>
    <row r="45" spans="1:7" x14ac:dyDescent="0.25">
      <c r="A45" s="14" t="s">
        <v>61</v>
      </c>
      <c r="B45" s="14">
        <v>16.899999999999999</v>
      </c>
      <c r="C45" s="14">
        <v>36.49</v>
      </c>
      <c r="D45" s="14" t="s">
        <v>6</v>
      </c>
      <c r="E45" s="14">
        <v>19.510000000000002</v>
      </c>
      <c r="F45" s="14">
        <v>1.87</v>
      </c>
      <c r="G45" s="14">
        <v>5.9999999999999995E-4</v>
      </c>
    </row>
    <row r="46" spans="1:7" x14ac:dyDescent="0.25">
      <c r="A46" t="s">
        <v>2</v>
      </c>
      <c r="B46">
        <v>143</v>
      </c>
      <c r="C46">
        <v>72.62</v>
      </c>
      <c r="D46" t="s">
        <v>3</v>
      </c>
      <c r="E46">
        <v>26.14</v>
      </c>
      <c r="F46">
        <v>2.78</v>
      </c>
      <c r="G46">
        <v>2.0000000000000001E-4</v>
      </c>
    </row>
    <row r="47" spans="1:7" x14ac:dyDescent="0.25">
      <c r="A47" t="s">
        <v>36</v>
      </c>
      <c r="B47">
        <v>13.6</v>
      </c>
      <c r="C47">
        <v>67.09</v>
      </c>
      <c r="D47" t="s">
        <v>7</v>
      </c>
      <c r="E47">
        <v>23.7</v>
      </c>
      <c r="F47">
        <v>2.83</v>
      </c>
      <c r="G47">
        <v>4.0000000000000003E-5</v>
      </c>
    </row>
    <row r="48" spans="1:7" x14ac:dyDescent="0.25">
      <c r="A48" t="s">
        <v>11</v>
      </c>
      <c r="B48">
        <v>142</v>
      </c>
      <c r="C48">
        <v>96.78</v>
      </c>
      <c r="D48" t="s">
        <v>3</v>
      </c>
      <c r="E48">
        <v>33.590000000000003</v>
      </c>
      <c r="F48">
        <v>2.88</v>
      </c>
      <c r="G48">
        <v>8.0000000000000002E-3</v>
      </c>
    </row>
    <row r="49" spans="1:7" x14ac:dyDescent="0.25">
      <c r="A49" t="s">
        <v>12</v>
      </c>
      <c r="B49">
        <v>143.4</v>
      </c>
      <c r="C49">
        <v>57.86</v>
      </c>
      <c r="D49" t="s">
        <v>7</v>
      </c>
      <c r="E49">
        <v>20.100000000000001</v>
      </c>
      <c r="F49">
        <v>2.88</v>
      </c>
      <c r="G49">
        <v>5.0000000000000001E-4</v>
      </c>
    </row>
    <row r="50" spans="1:7" x14ac:dyDescent="0.25">
      <c r="A50" t="s">
        <v>14</v>
      </c>
      <c r="B50">
        <v>77</v>
      </c>
      <c r="C50">
        <v>37.700000000000003</v>
      </c>
      <c r="D50" t="s">
        <v>7</v>
      </c>
      <c r="E50">
        <v>20.56</v>
      </c>
      <c r="F50">
        <v>1.83</v>
      </c>
      <c r="G50">
        <v>3.5799999999999998E-3</v>
      </c>
    </row>
    <row r="51" spans="1:7" x14ac:dyDescent="0.25">
      <c r="A51" t="s">
        <v>4</v>
      </c>
      <c r="B51">
        <v>262</v>
      </c>
      <c r="C51">
        <v>99.28</v>
      </c>
      <c r="D51" t="s">
        <v>3</v>
      </c>
      <c r="E51">
        <v>29.5</v>
      </c>
      <c r="F51">
        <v>3.37</v>
      </c>
      <c r="G51">
        <v>8.0999999999999996E-4</v>
      </c>
    </row>
    <row r="52" spans="1:7" x14ac:dyDescent="0.25">
      <c r="A52" t="s">
        <v>5</v>
      </c>
      <c r="B52">
        <v>136.88</v>
      </c>
      <c r="C52">
        <v>112.69</v>
      </c>
      <c r="D52" t="s">
        <v>6</v>
      </c>
      <c r="E52">
        <v>34.5</v>
      </c>
      <c r="F52">
        <v>3.27</v>
      </c>
      <c r="G52">
        <v>6.4999999999999997E-4</v>
      </c>
    </row>
    <row r="53" spans="1:7" x14ac:dyDescent="0.25">
      <c r="A53" t="s">
        <v>37</v>
      </c>
      <c r="B53">
        <v>167</v>
      </c>
      <c r="C53">
        <v>169.89</v>
      </c>
      <c r="D53" t="s">
        <v>7</v>
      </c>
      <c r="E53">
        <v>40.5</v>
      </c>
      <c r="F53">
        <v>4.1900000000000004</v>
      </c>
      <c r="G53">
        <v>7.0000000000000001E-3</v>
      </c>
    </row>
    <row r="54" spans="1:7" x14ac:dyDescent="0.25">
      <c r="A54" t="s">
        <v>8</v>
      </c>
      <c r="B54">
        <v>46</v>
      </c>
      <c r="C54">
        <v>44.07</v>
      </c>
      <c r="D54" t="s">
        <v>6</v>
      </c>
      <c r="E54">
        <v>20.95</v>
      </c>
      <c r="F54">
        <v>2.1</v>
      </c>
      <c r="G54">
        <v>5.8E-4</v>
      </c>
    </row>
    <row r="55" spans="1:7" x14ac:dyDescent="0.25">
      <c r="A55" t="s">
        <v>9</v>
      </c>
      <c r="B55">
        <v>7.65</v>
      </c>
      <c r="C55">
        <v>22.45</v>
      </c>
      <c r="D55" t="s">
        <v>3</v>
      </c>
      <c r="E55">
        <v>11.36</v>
      </c>
      <c r="F55">
        <v>1.98</v>
      </c>
      <c r="G55">
        <v>2.2000000000000001E-3</v>
      </c>
    </row>
    <row r="56" spans="1:7" x14ac:dyDescent="0.25">
      <c r="A56" t="s">
        <v>10</v>
      </c>
      <c r="B56">
        <v>7.65</v>
      </c>
      <c r="C56">
        <v>21.92</v>
      </c>
      <c r="D56" t="s">
        <v>3</v>
      </c>
      <c r="E56">
        <v>11.64</v>
      </c>
      <c r="F56">
        <v>1.88</v>
      </c>
      <c r="G56">
        <v>6.2E-4</v>
      </c>
    </row>
    <row r="57" spans="1:7" x14ac:dyDescent="0.25">
      <c r="A57" t="s">
        <v>15</v>
      </c>
      <c r="B57">
        <v>40</v>
      </c>
      <c r="C57">
        <v>101.3</v>
      </c>
      <c r="D57" t="s">
        <v>3</v>
      </c>
      <c r="E57">
        <v>33.78</v>
      </c>
      <c r="F57">
        <v>3</v>
      </c>
      <c r="G57">
        <v>6.62E-3</v>
      </c>
    </row>
    <row r="58" spans="1:7" x14ac:dyDescent="0.25">
      <c r="A58" t="s">
        <v>18</v>
      </c>
      <c r="B58">
        <v>300</v>
      </c>
      <c r="C58">
        <v>325.95999999999998</v>
      </c>
      <c r="D58" t="s">
        <v>6</v>
      </c>
      <c r="E58">
        <v>61.81</v>
      </c>
      <c r="F58">
        <v>5.27</v>
      </c>
      <c r="G58">
        <v>2.9999999999999997E-4</v>
      </c>
    </row>
    <row r="59" spans="1:7" x14ac:dyDescent="0.25">
      <c r="A59" t="s">
        <v>17</v>
      </c>
      <c r="B59">
        <v>5.3</v>
      </c>
      <c r="C59">
        <v>19.22</v>
      </c>
      <c r="D59" t="s">
        <v>7</v>
      </c>
      <c r="E59">
        <v>10.71</v>
      </c>
      <c r="F59">
        <v>1.79</v>
      </c>
      <c r="G59">
        <v>2.3500000000000001E-3</v>
      </c>
    </row>
    <row r="60" spans="1:7" x14ac:dyDescent="0.25">
      <c r="A60" t="s">
        <v>19</v>
      </c>
      <c r="B60">
        <v>9</v>
      </c>
      <c r="C60">
        <v>21.82</v>
      </c>
      <c r="D60" t="s">
        <v>6</v>
      </c>
      <c r="E60">
        <v>13.3</v>
      </c>
      <c r="F60">
        <v>1.64</v>
      </c>
      <c r="G60">
        <v>4.6000000000000001E-4</v>
      </c>
    </row>
    <row r="61" spans="1:7" x14ac:dyDescent="0.25">
      <c r="A61" t="s">
        <v>20</v>
      </c>
      <c r="B61">
        <v>8</v>
      </c>
      <c r="C61">
        <v>25.64</v>
      </c>
      <c r="D61" t="s">
        <v>6</v>
      </c>
      <c r="E61">
        <v>12.05</v>
      </c>
      <c r="F61">
        <v>2.13</v>
      </c>
      <c r="G61">
        <v>4.0000000000000001E-3</v>
      </c>
    </row>
    <row r="62" spans="1:7" x14ac:dyDescent="0.25">
      <c r="A62" t="s">
        <v>16</v>
      </c>
      <c r="B62">
        <v>8.1999999999999993</v>
      </c>
      <c r="C62">
        <v>19.04</v>
      </c>
      <c r="D62" t="s">
        <v>6</v>
      </c>
      <c r="E62">
        <v>12.2</v>
      </c>
      <c r="F62">
        <v>1.56</v>
      </c>
      <c r="G62">
        <v>1.7700000000000001E-3</v>
      </c>
    </row>
    <row r="63" spans="1:7" x14ac:dyDescent="0.25">
      <c r="A63" t="s">
        <v>13</v>
      </c>
      <c r="B63">
        <v>195.2</v>
      </c>
      <c r="C63">
        <v>120.62</v>
      </c>
      <c r="D63" t="s">
        <v>7</v>
      </c>
      <c r="E63">
        <v>34.5</v>
      </c>
      <c r="F63">
        <v>3.5</v>
      </c>
      <c r="G63">
        <v>1.2E-4</v>
      </c>
    </row>
    <row r="64" spans="1:7" x14ac:dyDescent="0.25">
      <c r="A64" t="s">
        <v>35</v>
      </c>
      <c r="B64">
        <v>74</v>
      </c>
      <c r="C64">
        <v>35.51</v>
      </c>
      <c r="D64" t="s">
        <v>7</v>
      </c>
      <c r="E64">
        <v>17.5</v>
      </c>
      <c r="F64">
        <v>2.0299999999999998</v>
      </c>
      <c r="G64">
        <v>2.9999999999999997E-4</v>
      </c>
    </row>
    <row r="66" spans="1:1" x14ac:dyDescent="0.25">
      <c r="A66" t="s">
        <v>76</v>
      </c>
    </row>
  </sheetData>
  <sheetProtection algorithmName="SHA-512" hashValue="7wCz0wBiSrRbTzDc4MBWVxh2lUyjkFWG9DZe5u3VsgtNVwOKns2bBrsZHC8Af8EsNONb1r3iXw6tntY4HE8SYw==" saltValue="66k/Tb1O0JhN0ysbYFSQew==" spinCount="100000" sheet="1" objects="1" scenarios="1"/>
  <sortState ref="A2:L112">
    <sortCondition ref="D1"/>
  </sortState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3</vt:i4>
      </vt:variant>
    </vt:vector>
  </HeadingPairs>
  <TitlesOfParts>
    <vt:vector size="5" baseType="lpstr">
      <vt:lpstr>E-Channel Calculator</vt:lpstr>
      <vt:lpstr>Data</vt:lpstr>
      <vt:lpstr>E channel XS Area</vt:lpstr>
      <vt:lpstr>E channels width</vt:lpstr>
      <vt:lpstr>E channels avg. depth</vt:lpstr>
    </vt:vector>
  </TitlesOfParts>
  <Company>MN Dept Of Natural Resources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Neil Haugerud</dc:creator>
  <cp:lastModifiedBy>Kevin Zytkovicz</cp:lastModifiedBy>
  <cp:lastPrinted>2016-05-20T18:15:18Z</cp:lastPrinted>
  <dcterms:created xsi:type="dcterms:W3CDTF">2011-02-18T15:19:31Z</dcterms:created>
  <dcterms:modified xsi:type="dcterms:W3CDTF">2019-09-24T18:13:49Z</dcterms:modified>
</cp:coreProperties>
</file>