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AT\Policy - Programs - Planning Section\Programs\State trail and snowmobile consultant\Snowmobile\Grants - Maintenance and Grooming\FY2026\Final\"/>
    </mc:Choice>
  </mc:AlternateContent>
  <xr:revisionPtr revIDLastSave="0" documentId="13_ncr:1_{0F61F1C2-4A73-40D8-AA7F-AAF8D618A84B}" xr6:coauthVersionLast="47" xr6:coauthVersionMax="47" xr10:uidLastSave="{00000000-0000-0000-0000-000000000000}"/>
  <bookViews>
    <workbookView xWindow="29955" yWindow="540" windowWidth="25995" windowHeight="14940" tabRatio="618" xr2:uid="{00000000-000D-0000-FFFF-FFFF00000000}"/>
  </bookViews>
  <sheets>
    <sheet name="FY26 SnowGIA mileage check" sheetId="5" r:id="rId1"/>
    <sheet name="GPS Main Data" sheetId="2" r:id="rId2"/>
    <sheet name="Funds to Set Up" sheetId="4" r:id="rId3"/>
  </sheets>
  <externalReferences>
    <externalReference r:id="rId4"/>
  </externalReferences>
  <definedNames>
    <definedName name="_xlnm._FilterDatabase" localSheetId="0" hidden="1">'FY26 SnowGIA mileage check'!$A$4:$Q$181</definedName>
    <definedName name="_xlnm._FilterDatabase" localSheetId="1" hidden="1">'GPS Main Data'!$A$3:$BF$180</definedName>
    <definedName name="_xlnm.Print_Area" localSheetId="2">'Funds to Set Up'!$A$1:$G$13</definedName>
    <definedName name="_xlnm.Print_Titles" localSheetId="0">'FY26 SnowGIA mileage check'!$3:$4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46" i="2" l="1"/>
  <c r="K6" i="5" l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5" i="5"/>
  <c r="L4" i="5"/>
  <c r="K4" i="5"/>
  <c r="J4" i="5"/>
  <c r="I4" i="5"/>
  <c r="H4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5" i="5"/>
  <c r="AU74" i="2" l="1"/>
  <c r="AU27" i="2"/>
  <c r="AU4" i="2"/>
  <c r="AU63" i="2"/>
  <c r="AU147" i="2"/>
  <c r="AU148" i="2"/>
  <c r="AU149" i="2"/>
  <c r="AU158" i="2"/>
  <c r="AU44" i="2"/>
  <c r="AU45" i="2"/>
  <c r="AU46" i="2"/>
  <c r="AU47" i="2"/>
  <c r="AU48" i="2"/>
  <c r="AU112" i="2"/>
  <c r="AU113" i="2"/>
  <c r="AU114" i="2"/>
  <c r="AU28" i="2"/>
  <c r="AU103" i="2"/>
  <c r="AU167" i="2"/>
  <c r="AU87" i="2"/>
  <c r="AU88" i="2"/>
  <c r="AU89" i="2"/>
  <c r="AU5" i="2"/>
  <c r="AU20" i="2"/>
  <c r="AU6" i="2"/>
  <c r="AU21" i="2"/>
  <c r="AU22" i="2"/>
  <c r="AU115" i="2"/>
  <c r="AU116" i="2"/>
  <c r="AU117" i="2"/>
  <c r="AU75" i="2"/>
  <c r="AU76" i="2"/>
  <c r="AU159" i="2"/>
  <c r="AU94" i="2"/>
  <c r="AU95" i="2"/>
  <c r="AU96" i="2"/>
  <c r="AU97" i="2"/>
  <c r="AU98" i="2"/>
  <c r="AU99" i="2"/>
  <c r="AU100" i="2"/>
  <c r="AU101" i="2"/>
  <c r="AU102" i="2"/>
  <c r="AU118" i="2"/>
  <c r="AU119" i="2"/>
  <c r="AU120" i="2"/>
  <c r="AU121" i="2"/>
  <c r="AU173" i="2"/>
  <c r="AU168" i="2"/>
  <c r="AU130" i="2"/>
  <c r="AU131" i="2"/>
  <c r="AU132" i="2"/>
  <c r="AU133" i="2"/>
  <c r="AU174" i="2"/>
  <c r="AU134" i="2"/>
  <c r="AU135" i="2"/>
  <c r="AU136" i="2"/>
  <c r="AU137" i="2"/>
  <c r="AU122" i="2"/>
  <c r="AU123" i="2"/>
  <c r="AU124" i="2"/>
  <c r="AU49" i="2"/>
  <c r="AU50" i="2"/>
  <c r="AU51" i="2"/>
  <c r="AU52" i="2"/>
  <c r="AU53" i="2"/>
  <c r="AU54" i="2"/>
  <c r="AU104" i="2"/>
  <c r="AU150" i="2"/>
  <c r="AU29" i="2"/>
  <c r="AU77" i="2"/>
  <c r="AU78" i="2"/>
  <c r="AU79" i="2"/>
  <c r="AU80" i="2"/>
  <c r="AU169" i="2"/>
  <c r="AU7" i="2"/>
  <c r="AU30" i="2"/>
  <c r="AU160" i="2"/>
  <c r="AU151" i="2"/>
  <c r="AU105" i="2"/>
  <c r="AU175" i="2"/>
  <c r="AU161" i="2"/>
  <c r="AU170" i="2"/>
  <c r="AU162" i="2"/>
  <c r="AU138" i="2"/>
  <c r="AU139" i="2"/>
  <c r="AU23" i="2"/>
  <c r="AU31" i="2"/>
  <c r="AU90" i="2"/>
  <c r="AU91" i="2"/>
  <c r="AU163" i="2"/>
  <c r="AU8" i="2"/>
  <c r="AU152" i="2"/>
  <c r="AU176" i="2"/>
  <c r="AU164" i="2"/>
  <c r="AU81" i="2"/>
  <c r="AU55" i="2"/>
  <c r="AU32" i="2"/>
  <c r="AU56" i="2"/>
  <c r="AU64" i="2"/>
  <c r="AU65" i="2"/>
  <c r="AU66" i="2"/>
  <c r="AU67" i="2"/>
  <c r="AU82" i="2"/>
  <c r="AU125" i="2"/>
  <c r="AU106" i="2"/>
  <c r="AU153" i="2"/>
  <c r="AU107" i="2"/>
  <c r="AU177" i="2"/>
  <c r="AU140" i="2"/>
  <c r="AU9" i="2"/>
  <c r="AU171" i="2"/>
  <c r="AU126" i="2"/>
  <c r="AU165" i="2"/>
  <c r="AU141" i="2"/>
  <c r="AU108" i="2"/>
  <c r="AU57" i="2"/>
  <c r="AU127" i="2"/>
  <c r="AU128" i="2"/>
  <c r="AU129" i="2"/>
  <c r="AU83" i="2"/>
  <c r="AU84" i="2"/>
  <c r="AU24" i="2"/>
  <c r="AU154" i="2"/>
  <c r="AU58" i="2"/>
  <c r="AU92" i="2"/>
  <c r="AU59" i="2"/>
  <c r="AU60" i="2"/>
  <c r="AU155" i="2"/>
  <c r="AU33" i="2"/>
  <c r="AU142" i="2"/>
  <c r="AU85" i="2"/>
  <c r="AU166" i="2"/>
  <c r="AU156" i="2"/>
  <c r="AU143" i="2"/>
  <c r="AU144" i="2"/>
  <c r="AU178" i="2"/>
  <c r="AU109" i="2"/>
  <c r="AU25" i="2"/>
  <c r="AU34" i="2"/>
  <c r="AU35" i="2"/>
  <c r="AU36" i="2"/>
  <c r="AU10" i="2"/>
  <c r="AU11" i="2"/>
  <c r="AU172" i="2"/>
  <c r="AU12" i="2"/>
  <c r="AU13" i="2"/>
  <c r="AU61" i="2"/>
  <c r="AU14" i="2"/>
  <c r="AU15" i="2"/>
  <c r="AU16" i="2"/>
  <c r="AU110" i="2"/>
  <c r="AU26" i="2"/>
  <c r="AU17" i="2"/>
  <c r="AU18" i="2"/>
  <c r="AU37" i="2"/>
  <c r="AU38" i="2"/>
  <c r="AU39" i="2"/>
  <c r="AU40" i="2"/>
  <c r="AU68" i="2"/>
  <c r="AU69" i="2"/>
  <c r="AU70" i="2"/>
  <c r="AU71" i="2"/>
  <c r="AU41" i="2"/>
  <c r="AU179" i="2"/>
  <c r="AU72" i="2"/>
  <c r="AU73" i="2"/>
  <c r="AU62" i="2"/>
  <c r="AU86" i="2"/>
  <c r="AU111" i="2"/>
  <c r="AU145" i="2"/>
  <c r="AU146" i="2"/>
  <c r="AU93" i="2"/>
  <c r="AU180" i="2"/>
  <c r="AU157" i="2"/>
  <c r="AU42" i="2"/>
  <c r="AU43" i="2"/>
  <c r="AU19" i="2"/>
  <c r="AV183" i="2"/>
  <c r="AW183" i="2"/>
  <c r="AV184" i="2"/>
  <c r="AW184" i="2"/>
  <c r="AV185" i="2"/>
  <c r="AW185" i="2"/>
  <c r="AV186" i="2"/>
  <c r="AW186" i="2"/>
  <c r="BC186" i="2"/>
  <c r="AY186" i="2"/>
  <c r="AT186" i="2"/>
  <c r="AS186" i="2"/>
  <c r="AQ186" i="2"/>
  <c r="AP186" i="2"/>
  <c r="BC185" i="2"/>
  <c r="AY185" i="2"/>
  <c r="AT185" i="2"/>
  <c r="AS185" i="2"/>
  <c r="AQ185" i="2"/>
  <c r="AP185" i="2"/>
  <c r="BC184" i="2"/>
  <c r="AY184" i="2"/>
  <c r="AT184" i="2"/>
  <c r="AS184" i="2"/>
  <c r="AQ184" i="2"/>
  <c r="AP184" i="2"/>
  <c r="BC183" i="2"/>
  <c r="AY183" i="2"/>
  <c r="AT183" i="2"/>
  <c r="AS183" i="2"/>
  <c r="AQ183" i="2"/>
  <c r="AP183" i="2"/>
  <c r="AR43" i="2"/>
  <c r="AX43" i="2" s="1"/>
  <c r="AR42" i="2"/>
  <c r="AX42" i="2" s="1"/>
  <c r="AR157" i="2"/>
  <c r="AX157" i="2" s="1"/>
  <c r="AR180" i="2"/>
  <c r="AX180" i="2" s="1"/>
  <c r="AR93" i="2"/>
  <c r="AX93" i="2" s="1"/>
  <c r="AR146" i="2"/>
  <c r="AX146" i="2" s="1"/>
  <c r="AR145" i="2"/>
  <c r="AX145" i="2" s="1"/>
  <c r="AR111" i="2"/>
  <c r="AX111" i="2" s="1"/>
  <c r="AR86" i="2"/>
  <c r="AX86" i="2" s="1"/>
  <c r="AR62" i="2"/>
  <c r="AX62" i="2" s="1"/>
  <c r="AR73" i="2"/>
  <c r="AX73" i="2" s="1"/>
  <c r="AR72" i="2"/>
  <c r="AX72" i="2" s="1"/>
  <c r="AR179" i="2"/>
  <c r="AX179" i="2" s="1"/>
  <c r="AR41" i="2"/>
  <c r="AX41" i="2" s="1"/>
  <c r="AR71" i="2"/>
  <c r="AX71" i="2" s="1"/>
  <c r="AR70" i="2"/>
  <c r="AX70" i="2" s="1"/>
  <c r="AR69" i="2"/>
  <c r="AX69" i="2" s="1"/>
  <c r="AR68" i="2"/>
  <c r="AX68" i="2" s="1"/>
  <c r="AR40" i="2"/>
  <c r="AX40" i="2" s="1"/>
  <c r="AR39" i="2"/>
  <c r="AX39" i="2" s="1"/>
  <c r="AR38" i="2"/>
  <c r="AX38" i="2" s="1"/>
  <c r="AR37" i="2"/>
  <c r="AX37" i="2" s="1"/>
  <c r="AR18" i="2"/>
  <c r="AX18" i="2" s="1"/>
  <c r="AR17" i="2"/>
  <c r="AX17" i="2" s="1"/>
  <c r="AR26" i="2"/>
  <c r="AX26" i="2" s="1"/>
  <c r="AR110" i="2"/>
  <c r="AX110" i="2" s="1"/>
  <c r="AR16" i="2"/>
  <c r="AX16" i="2" s="1"/>
  <c r="AR15" i="2"/>
  <c r="AX15" i="2" s="1"/>
  <c r="AR14" i="2"/>
  <c r="AX14" i="2" s="1"/>
  <c r="AR61" i="2"/>
  <c r="AX61" i="2" s="1"/>
  <c r="AR13" i="2"/>
  <c r="AX13" i="2" s="1"/>
  <c r="AR12" i="2"/>
  <c r="AX12" i="2" s="1"/>
  <c r="AR172" i="2"/>
  <c r="AX172" i="2" s="1"/>
  <c r="AR11" i="2"/>
  <c r="AX11" i="2" s="1"/>
  <c r="AR10" i="2"/>
  <c r="AX10" i="2" s="1"/>
  <c r="AR36" i="2"/>
  <c r="AX36" i="2" s="1"/>
  <c r="AR35" i="2"/>
  <c r="AX35" i="2" s="1"/>
  <c r="AR34" i="2"/>
  <c r="AX34" i="2" s="1"/>
  <c r="AR25" i="2"/>
  <c r="AX25" i="2" s="1"/>
  <c r="AR109" i="2"/>
  <c r="AX109" i="2" s="1"/>
  <c r="AR178" i="2"/>
  <c r="AX178" i="2" s="1"/>
  <c r="AR144" i="2"/>
  <c r="AX144" i="2" s="1"/>
  <c r="AR143" i="2"/>
  <c r="AX143" i="2" s="1"/>
  <c r="AR156" i="2"/>
  <c r="AX156" i="2" s="1"/>
  <c r="AR166" i="2"/>
  <c r="AX166" i="2" s="1"/>
  <c r="AR85" i="2"/>
  <c r="AX85" i="2" s="1"/>
  <c r="AR142" i="2"/>
  <c r="AX142" i="2" s="1"/>
  <c r="AR33" i="2"/>
  <c r="AX33" i="2" s="1"/>
  <c r="AR155" i="2"/>
  <c r="AX155" i="2" s="1"/>
  <c r="AR60" i="2"/>
  <c r="AX60" i="2" s="1"/>
  <c r="AR59" i="2"/>
  <c r="AX59" i="2" s="1"/>
  <c r="AR92" i="2"/>
  <c r="AX92" i="2" s="1"/>
  <c r="AR58" i="2"/>
  <c r="AX58" i="2" s="1"/>
  <c r="AR154" i="2"/>
  <c r="AX154" i="2" s="1"/>
  <c r="AR24" i="2"/>
  <c r="AX24" i="2" s="1"/>
  <c r="AR84" i="2"/>
  <c r="AX84" i="2" s="1"/>
  <c r="AR83" i="2"/>
  <c r="AX83" i="2" s="1"/>
  <c r="AR129" i="2"/>
  <c r="AX129" i="2" s="1"/>
  <c r="AR128" i="2"/>
  <c r="AX128" i="2" s="1"/>
  <c r="AR127" i="2"/>
  <c r="AX127" i="2" s="1"/>
  <c r="AR57" i="2"/>
  <c r="AX57" i="2" s="1"/>
  <c r="AR108" i="2"/>
  <c r="AX108" i="2" s="1"/>
  <c r="AR141" i="2"/>
  <c r="AX141" i="2" s="1"/>
  <c r="AR165" i="2"/>
  <c r="AX165" i="2" s="1"/>
  <c r="AR126" i="2"/>
  <c r="AX126" i="2" s="1"/>
  <c r="AR171" i="2"/>
  <c r="AX171" i="2" s="1"/>
  <c r="AR9" i="2"/>
  <c r="AX9" i="2" s="1"/>
  <c r="AR140" i="2"/>
  <c r="AX140" i="2" s="1"/>
  <c r="AR177" i="2"/>
  <c r="AX177" i="2" s="1"/>
  <c r="AR107" i="2"/>
  <c r="AX107" i="2" s="1"/>
  <c r="AR153" i="2"/>
  <c r="AX153" i="2" s="1"/>
  <c r="AR106" i="2"/>
  <c r="AX106" i="2" s="1"/>
  <c r="AR125" i="2"/>
  <c r="AX125" i="2" s="1"/>
  <c r="AR82" i="2"/>
  <c r="AX82" i="2" s="1"/>
  <c r="AR67" i="2"/>
  <c r="AX67" i="2" s="1"/>
  <c r="AR66" i="2"/>
  <c r="AX66" i="2" s="1"/>
  <c r="AR65" i="2"/>
  <c r="AX65" i="2" s="1"/>
  <c r="AR64" i="2"/>
  <c r="AX64" i="2" s="1"/>
  <c r="AR56" i="2"/>
  <c r="AX56" i="2" s="1"/>
  <c r="AR32" i="2"/>
  <c r="AX32" i="2" s="1"/>
  <c r="AR55" i="2"/>
  <c r="AX55" i="2" s="1"/>
  <c r="AR81" i="2"/>
  <c r="AX81" i="2" s="1"/>
  <c r="AR164" i="2"/>
  <c r="AX164" i="2" s="1"/>
  <c r="AR176" i="2"/>
  <c r="AX176" i="2" s="1"/>
  <c r="AR152" i="2"/>
  <c r="AX152" i="2" s="1"/>
  <c r="AR8" i="2"/>
  <c r="AX8" i="2" s="1"/>
  <c r="AR163" i="2"/>
  <c r="AX163" i="2" s="1"/>
  <c r="AR91" i="2"/>
  <c r="AX91" i="2" s="1"/>
  <c r="AR90" i="2"/>
  <c r="AX90" i="2" s="1"/>
  <c r="AR31" i="2"/>
  <c r="AX31" i="2" s="1"/>
  <c r="AR23" i="2"/>
  <c r="AX23" i="2" s="1"/>
  <c r="AR139" i="2"/>
  <c r="AX139" i="2" s="1"/>
  <c r="AR138" i="2"/>
  <c r="AX138" i="2" s="1"/>
  <c r="AR162" i="2"/>
  <c r="AX162" i="2" s="1"/>
  <c r="AR170" i="2"/>
  <c r="AX170" i="2" s="1"/>
  <c r="AR161" i="2"/>
  <c r="AX161" i="2" s="1"/>
  <c r="AR175" i="2"/>
  <c r="AX175" i="2" s="1"/>
  <c r="AR105" i="2"/>
  <c r="AX105" i="2" s="1"/>
  <c r="AR151" i="2"/>
  <c r="AX151" i="2" s="1"/>
  <c r="AR160" i="2"/>
  <c r="AX160" i="2" s="1"/>
  <c r="AR30" i="2"/>
  <c r="AX30" i="2" s="1"/>
  <c r="AR7" i="2"/>
  <c r="AX7" i="2" s="1"/>
  <c r="AR169" i="2"/>
  <c r="AX169" i="2" s="1"/>
  <c r="AR80" i="2"/>
  <c r="AX80" i="2" s="1"/>
  <c r="AR79" i="2"/>
  <c r="AX79" i="2" s="1"/>
  <c r="AR78" i="2"/>
  <c r="AX78" i="2" s="1"/>
  <c r="AR77" i="2"/>
  <c r="AX77" i="2" s="1"/>
  <c r="AR29" i="2"/>
  <c r="AX29" i="2" s="1"/>
  <c r="AR150" i="2"/>
  <c r="AX150" i="2" s="1"/>
  <c r="AR104" i="2"/>
  <c r="AX104" i="2" s="1"/>
  <c r="AR54" i="2"/>
  <c r="AX54" i="2" s="1"/>
  <c r="AR53" i="2"/>
  <c r="AX53" i="2" s="1"/>
  <c r="AR52" i="2"/>
  <c r="AX52" i="2" s="1"/>
  <c r="AR51" i="2"/>
  <c r="AX51" i="2" s="1"/>
  <c r="AR50" i="2"/>
  <c r="AX50" i="2" s="1"/>
  <c r="AR49" i="2"/>
  <c r="AX49" i="2" s="1"/>
  <c r="AR124" i="2"/>
  <c r="AX124" i="2" s="1"/>
  <c r="AR123" i="2"/>
  <c r="AX123" i="2" s="1"/>
  <c r="AR122" i="2"/>
  <c r="AX122" i="2" s="1"/>
  <c r="AR137" i="2"/>
  <c r="AX137" i="2" s="1"/>
  <c r="AR136" i="2"/>
  <c r="AX136" i="2" s="1"/>
  <c r="AR135" i="2"/>
  <c r="AX135" i="2" s="1"/>
  <c r="AR134" i="2"/>
  <c r="AX134" i="2" s="1"/>
  <c r="AR174" i="2"/>
  <c r="AX174" i="2" s="1"/>
  <c r="AR133" i="2"/>
  <c r="AX133" i="2" s="1"/>
  <c r="AR132" i="2"/>
  <c r="AX132" i="2" s="1"/>
  <c r="AR131" i="2"/>
  <c r="AX131" i="2" s="1"/>
  <c r="AR130" i="2"/>
  <c r="AX130" i="2" s="1"/>
  <c r="AR168" i="2"/>
  <c r="AX168" i="2" s="1"/>
  <c r="AR173" i="2"/>
  <c r="AX173" i="2" s="1"/>
  <c r="AR121" i="2"/>
  <c r="AX121" i="2" s="1"/>
  <c r="AR120" i="2"/>
  <c r="AX120" i="2" s="1"/>
  <c r="AR119" i="2"/>
  <c r="AX119" i="2" s="1"/>
  <c r="AR118" i="2"/>
  <c r="AX118" i="2" s="1"/>
  <c r="AR102" i="2"/>
  <c r="AX102" i="2" s="1"/>
  <c r="AR101" i="2"/>
  <c r="AX101" i="2" s="1"/>
  <c r="AR100" i="2"/>
  <c r="AX100" i="2" s="1"/>
  <c r="AR99" i="2"/>
  <c r="AX99" i="2" s="1"/>
  <c r="AR98" i="2"/>
  <c r="AX98" i="2" s="1"/>
  <c r="AR97" i="2"/>
  <c r="AX97" i="2" s="1"/>
  <c r="AR96" i="2"/>
  <c r="AX96" i="2" s="1"/>
  <c r="AR95" i="2"/>
  <c r="AX95" i="2" s="1"/>
  <c r="AR94" i="2"/>
  <c r="AX94" i="2" s="1"/>
  <c r="AR159" i="2"/>
  <c r="AX159" i="2" s="1"/>
  <c r="AR76" i="2"/>
  <c r="AX76" i="2" s="1"/>
  <c r="AR75" i="2"/>
  <c r="AX75" i="2" s="1"/>
  <c r="AR117" i="2"/>
  <c r="AX117" i="2" s="1"/>
  <c r="AR116" i="2"/>
  <c r="AX116" i="2" s="1"/>
  <c r="AR115" i="2"/>
  <c r="AX115" i="2" s="1"/>
  <c r="AR22" i="2"/>
  <c r="AX22" i="2" s="1"/>
  <c r="AR21" i="2"/>
  <c r="AX21" i="2" s="1"/>
  <c r="AR6" i="2"/>
  <c r="AX6" i="2" s="1"/>
  <c r="AR20" i="2"/>
  <c r="AX20" i="2" s="1"/>
  <c r="AR5" i="2"/>
  <c r="AX5" i="2" s="1"/>
  <c r="AR89" i="2"/>
  <c r="AX89" i="2" s="1"/>
  <c r="AR88" i="2"/>
  <c r="AX88" i="2" s="1"/>
  <c r="AR87" i="2"/>
  <c r="AX87" i="2" s="1"/>
  <c r="AR167" i="2"/>
  <c r="AX167" i="2" s="1"/>
  <c r="AR103" i="2"/>
  <c r="AX103" i="2" s="1"/>
  <c r="AR28" i="2"/>
  <c r="AX28" i="2" s="1"/>
  <c r="AR114" i="2"/>
  <c r="AX114" i="2" s="1"/>
  <c r="AR113" i="2"/>
  <c r="AX113" i="2" s="1"/>
  <c r="AR112" i="2"/>
  <c r="AX112" i="2" s="1"/>
  <c r="AR48" i="2"/>
  <c r="AX48" i="2" s="1"/>
  <c r="AR47" i="2"/>
  <c r="AX47" i="2" s="1"/>
  <c r="AR46" i="2"/>
  <c r="AX46" i="2" s="1"/>
  <c r="AR45" i="2"/>
  <c r="AX45" i="2" s="1"/>
  <c r="AR44" i="2"/>
  <c r="AX44" i="2" s="1"/>
  <c r="AR158" i="2"/>
  <c r="AX158" i="2" s="1"/>
  <c r="AR149" i="2"/>
  <c r="AX149" i="2" s="1"/>
  <c r="AR148" i="2"/>
  <c r="AX148" i="2" s="1"/>
  <c r="AR147" i="2"/>
  <c r="AX147" i="2" s="1"/>
  <c r="AR63" i="2"/>
  <c r="AX63" i="2" s="1"/>
  <c r="AR4" i="2"/>
  <c r="AX4" i="2" s="1"/>
  <c r="AR27" i="2"/>
  <c r="AX27" i="2" s="1"/>
  <c r="AR74" i="2"/>
  <c r="AX74" i="2" s="1"/>
  <c r="AR19" i="2"/>
  <c r="AX19" i="2" s="1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A23" i="5"/>
  <c r="B23" i="5"/>
  <c r="C23" i="5"/>
  <c r="D23" i="5"/>
  <c r="E23" i="5"/>
  <c r="F23" i="5"/>
  <c r="G23" i="5"/>
  <c r="A24" i="5"/>
  <c r="B24" i="5"/>
  <c r="C24" i="5"/>
  <c r="D24" i="5"/>
  <c r="E24" i="5"/>
  <c r="F24" i="5"/>
  <c r="G24" i="5"/>
  <c r="A25" i="5"/>
  <c r="B25" i="5"/>
  <c r="C25" i="5"/>
  <c r="D25" i="5"/>
  <c r="E25" i="5"/>
  <c r="F25" i="5"/>
  <c r="G25" i="5"/>
  <c r="A26" i="5"/>
  <c r="B26" i="5"/>
  <c r="C26" i="5"/>
  <c r="D26" i="5"/>
  <c r="E26" i="5"/>
  <c r="F26" i="5"/>
  <c r="G26" i="5"/>
  <c r="A27" i="5"/>
  <c r="B27" i="5"/>
  <c r="C27" i="5"/>
  <c r="D27" i="5"/>
  <c r="E27" i="5"/>
  <c r="F27" i="5"/>
  <c r="G27" i="5"/>
  <c r="A28" i="5"/>
  <c r="B28" i="5"/>
  <c r="C28" i="5"/>
  <c r="D28" i="5"/>
  <c r="E28" i="5"/>
  <c r="F28" i="5"/>
  <c r="G28" i="5"/>
  <c r="A29" i="5"/>
  <c r="B29" i="5"/>
  <c r="C29" i="5"/>
  <c r="D29" i="5"/>
  <c r="E29" i="5"/>
  <c r="F29" i="5"/>
  <c r="G29" i="5"/>
  <c r="A30" i="5"/>
  <c r="B30" i="5"/>
  <c r="C30" i="5"/>
  <c r="D30" i="5"/>
  <c r="E30" i="5"/>
  <c r="F30" i="5"/>
  <c r="G30" i="5"/>
  <c r="A31" i="5"/>
  <c r="B31" i="5"/>
  <c r="C31" i="5"/>
  <c r="D31" i="5"/>
  <c r="E31" i="5"/>
  <c r="F31" i="5"/>
  <c r="G31" i="5"/>
  <c r="A32" i="5"/>
  <c r="B32" i="5"/>
  <c r="C32" i="5"/>
  <c r="D32" i="5"/>
  <c r="E32" i="5"/>
  <c r="F32" i="5"/>
  <c r="G32" i="5"/>
  <c r="A33" i="5"/>
  <c r="B33" i="5"/>
  <c r="C33" i="5"/>
  <c r="D33" i="5"/>
  <c r="E33" i="5"/>
  <c r="F33" i="5"/>
  <c r="G33" i="5"/>
  <c r="A34" i="5"/>
  <c r="B34" i="5"/>
  <c r="C34" i="5"/>
  <c r="D34" i="5"/>
  <c r="E34" i="5"/>
  <c r="F34" i="5"/>
  <c r="G34" i="5"/>
  <c r="A35" i="5"/>
  <c r="B35" i="5"/>
  <c r="C35" i="5"/>
  <c r="D35" i="5"/>
  <c r="E35" i="5"/>
  <c r="F35" i="5"/>
  <c r="G35" i="5"/>
  <c r="A36" i="5"/>
  <c r="B36" i="5"/>
  <c r="C36" i="5"/>
  <c r="D36" i="5"/>
  <c r="E36" i="5"/>
  <c r="F36" i="5"/>
  <c r="G36" i="5"/>
  <c r="A37" i="5"/>
  <c r="B37" i="5"/>
  <c r="C37" i="5"/>
  <c r="D37" i="5"/>
  <c r="E37" i="5"/>
  <c r="F37" i="5"/>
  <c r="G37" i="5"/>
  <c r="A38" i="5"/>
  <c r="B38" i="5"/>
  <c r="C38" i="5"/>
  <c r="D38" i="5"/>
  <c r="E38" i="5"/>
  <c r="F38" i="5"/>
  <c r="G38" i="5"/>
  <c r="A39" i="5"/>
  <c r="B39" i="5"/>
  <c r="C39" i="5"/>
  <c r="D39" i="5"/>
  <c r="E39" i="5"/>
  <c r="F39" i="5"/>
  <c r="G39" i="5"/>
  <c r="A40" i="5"/>
  <c r="B40" i="5"/>
  <c r="C40" i="5"/>
  <c r="D40" i="5"/>
  <c r="E40" i="5"/>
  <c r="F40" i="5"/>
  <c r="G40" i="5"/>
  <c r="A41" i="5"/>
  <c r="B41" i="5"/>
  <c r="C41" i="5"/>
  <c r="D41" i="5"/>
  <c r="E41" i="5"/>
  <c r="F41" i="5"/>
  <c r="G41" i="5"/>
  <c r="A42" i="5"/>
  <c r="B42" i="5"/>
  <c r="C42" i="5"/>
  <c r="D42" i="5"/>
  <c r="E42" i="5"/>
  <c r="F42" i="5"/>
  <c r="G42" i="5"/>
  <c r="A43" i="5"/>
  <c r="B43" i="5"/>
  <c r="C43" i="5"/>
  <c r="D43" i="5"/>
  <c r="E43" i="5"/>
  <c r="F43" i="5"/>
  <c r="G43" i="5"/>
  <c r="A44" i="5"/>
  <c r="B44" i="5"/>
  <c r="C44" i="5"/>
  <c r="D44" i="5"/>
  <c r="E44" i="5"/>
  <c r="F44" i="5"/>
  <c r="G44" i="5"/>
  <c r="A45" i="5"/>
  <c r="B45" i="5"/>
  <c r="C45" i="5"/>
  <c r="D45" i="5"/>
  <c r="E45" i="5"/>
  <c r="F45" i="5"/>
  <c r="G45" i="5"/>
  <c r="A46" i="5"/>
  <c r="B46" i="5"/>
  <c r="C46" i="5"/>
  <c r="D46" i="5"/>
  <c r="E46" i="5"/>
  <c r="F46" i="5"/>
  <c r="G46" i="5"/>
  <c r="A47" i="5"/>
  <c r="B47" i="5"/>
  <c r="C47" i="5"/>
  <c r="D47" i="5"/>
  <c r="E47" i="5"/>
  <c r="F47" i="5"/>
  <c r="G47" i="5"/>
  <c r="A48" i="5"/>
  <c r="B48" i="5"/>
  <c r="C48" i="5"/>
  <c r="D48" i="5"/>
  <c r="E48" i="5"/>
  <c r="F48" i="5"/>
  <c r="G48" i="5"/>
  <c r="A49" i="5"/>
  <c r="B49" i="5"/>
  <c r="C49" i="5"/>
  <c r="D49" i="5"/>
  <c r="E49" i="5"/>
  <c r="F49" i="5"/>
  <c r="G49" i="5"/>
  <c r="A50" i="5"/>
  <c r="B50" i="5"/>
  <c r="C50" i="5"/>
  <c r="D50" i="5"/>
  <c r="E50" i="5"/>
  <c r="F50" i="5"/>
  <c r="G50" i="5"/>
  <c r="A51" i="5"/>
  <c r="B51" i="5"/>
  <c r="C51" i="5"/>
  <c r="D51" i="5"/>
  <c r="E51" i="5"/>
  <c r="F51" i="5"/>
  <c r="G51" i="5"/>
  <c r="A52" i="5"/>
  <c r="B52" i="5"/>
  <c r="C52" i="5"/>
  <c r="D52" i="5"/>
  <c r="E52" i="5"/>
  <c r="F52" i="5"/>
  <c r="G52" i="5"/>
  <c r="A53" i="5"/>
  <c r="B53" i="5"/>
  <c r="C53" i="5"/>
  <c r="D53" i="5"/>
  <c r="E53" i="5"/>
  <c r="F53" i="5"/>
  <c r="G53" i="5"/>
  <c r="A54" i="5"/>
  <c r="B54" i="5"/>
  <c r="C54" i="5"/>
  <c r="D54" i="5"/>
  <c r="E54" i="5"/>
  <c r="F54" i="5"/>
  <c r="G54" i="5"/>
  <c r="A55" i="5"/>
  <c r="B55" i="5"/>
  <c r="C55" i="5"/>
  <c r="D55" i="5"/>
  <c r="E55" i="5"/>
  <c r="F55" i="5"/>
  <c r="G55" i="5"/>
  <c r="A56" i="5"/>
  <c r="B56" i="5"/>
  <c r="C56" i="5"/>
  <c r="D56" i="5"/>
  <c r="E56" i="5"/>
  <c r="F56" i="5"/>
  <c r="G56" i="5"/>
  <c r="A57" i="5"/>
  <c r="B57" i="5"/>
  <c r="C57" i="5"/>
  <c r="D57" i="5"/>
  <c r="E57" i="5"/>
  <c r="F57" i="5"/>
  <c r="G57" i="5"/>
  <c r="A58" i="5"/>
  <c r="B58" i="5"/>
  <c r="C58" i="5"/>
  <c r="D58" i="5"/>
  <c r="E58" i="5"/>
  <c r="F58" i="5"/>
  <c r="G58" i="5"/>
  <c r="A59" i="5"/>
  <c r="B59" i="5"/>
  <c r="C59" i="5"/>
  <c r="D59" i="5"/>
  <c r="E59" i="5"/>
  <c r="F59" i="5"/>
  <c r="G59" i="5"/>
  <c r="A60" i="5"/>
  <c r="B60" i="5"/>
  <c r="C60" i="5"/>
  <c r="D60" i="5"/>
  <c r="E60" i="5"/>
  <c r="F60" i="5"/>
  <c r="G60" i="5"/>
  <c r="A61" i="5"/>
  <c r="B61" i="5"/>
  <c r="C61" i="5"/>
  <c r="D61" i="5"/>
  <c r="E61" i="5"/>
  <c r="F61" i="5"/>
  <c r="G61" i="5"/>
  <c r="A62" i="5"/>
  <c r="B62" i="5"/>
  <c r="C62" i="5"/>
  <c r="D62" i="5"/>
  <c r="E62" i="5"/>
  <c r="F62" i="5"/>
  <c r="G62" i="5"/>
  <c r="A63" i="5"/>
  <c r="B63" i="5"/>
  <c r="C63" i="5"/>
  <c r="D63" i="5"/>
  <c r="E63" i="5"/>
  <c r="F63" i="5"/>
  <c r="G63" i="5"/>
  <c r="A64" i="5"/>
  <c r="B64" i="5"/>
  <c r="C64" i="5"/>
  <c r="D64" i="5"/>
  <c r="E64" i="5"/>
  <c r="F64" i="5"/>
  <c r="G64" i="5"/>
  <c r="A65" i="5"/>
  <c r="B65" i="5"/>
  <c r="C65" i="5"/>
  <c r="D65" i="5"/>
  <c r="E65" i="5"/>
  <c r="F65" i="5"/>
  <c r="G65" i="5"/>
  <c r="A66" i="5"/>
  <c r="B66" i="5"/>
  <c r="C66" i="5"/>
  <c r="D66" i="5"/>
  <c r="E66" i="5"/>
  <c r="F66" i="5"/>
  <c r="G66" i="5"/>
  <c r="A67" i="5"/>
  <c r="B67" i="5"/>
  <c r="C67" i="5"/>
  <c r="D67" i="5"/>
  <c r="E67" i="5"/>
  <c r="F67" i="5"/>
  <c r="G67" i="5"/>
  <c r="A68" i="5"/>
  <c r="B68" i="5"/>
  <c r="C68" i="5"/>
  <c r="D68" i="5"/>
  <c r="E68" i="5"/>
  <c r="F68" i="5"/>
  <c r="G68" i="5"/>
  <c r="A69" i="5"/>
  <c r="B69" i="5"/>
  <c r="C69" i="5"/>
  <c r="D69" i="5"/>
  <c r="E69" i="5"/>
  <c r="F69" i="5"/>
  <c r="G69" i="5"/>
  <c r="A70" i="5"/>
  <c r="B70" i="5"/>
  <c r="C70" i="5"/>
  <c r="D70" i="5"/>
  <c r="E70" i="5"/>
  <c r="F70" i="5"/>
  <c r="G70" i="5"/>
  <c r="A71" i="5"/>
  <c r="B71" i="5"/>
  <c r="C71" i="5"/>
  <c r="D71" i="5"/>
  <c r="E71" i="5"/>
  <c r="F71" i="5"/>
  <c r="G71" i="5"/>
  <c r="A72" i="5"/>
  <c r="B72" i="5"/>
  <c r="C72" i="5"/>
  <c r="D72" i="5"/>
  <c r="E72" i="5"/>
  <c r="F72" i="5"/>
  <c r="G72" i="5"/>
  <c r="A73" i="5"/>
  <c r="B73" i="5"/>
  <c r="C73" i="5"/>
  <c r="D73" i="5"/>
  <c r="E73" i="5"/>
  <c r="F73" i="5"/>
  <c r="G73" i="5"/>
  <c r="A74" i="5"/>
  <c r="B74" i="5"/>
  <c r="C74" i="5"/>
  <c r="D74" i="5"/>
  <c r="E74" i="5"/>
  <c r="F74" i="5"/>
  <c r="G74" i="5"/>
  <c r="A75" i="5"/>
  <c r="B75" i="5"/>
  <c r="C75" i="5"/>
  <c r="D75" i="5"/>
  <c r="E75" i="5"/>
  <c r="F75" i="5"/>
  <c r="G75" i="5"/>
  <c r="A76" i="5"/>
  <c r="B76" i="5"/>
  <c r="C76" i="5"/>
  <c r="D76" i="5"/>
  <c r="E76" i="5"/>
  <c r="F76" i="5"/>
  <c r="G76" i="5"/>
  <c r="A77" i="5"/>
  <c r="B77" i="5"/>
  <c r="C77" i="5"/>
  <c r="D77" i="5"/>
  <c r="E77" i="5"/>
  <c r="F77" i="5"/>
  <c r="G77" i="5"/>
  <c r="A78" i="5"/>
  <c r="B78" i="5"/>
  <c r="C78" i="5"/>
  <c r="D78" i="5"/>
  <c r="E78" i="5"/>
  <c r="F78" i="5"/>
  <c r="G78" i="5"/>
  <c r="A79" i="5"/>
  <c r="B79" i="5"/>
  <c r="C79" i="5"/>
  <c r="D79" i="5"/>
  <c r="E79" i="5"/>
  <c r="F79" i="5"/>
  <c r="G79" i="5"/>
  <c r="A80" i="5"/>
  <c r="B80" i="5"/>
  <c r="C80" i="5"/>
  <c r="D80" i="5"/>
  <c r="E80" i="5"/>
  <c r="F80" i="5"/>
  <c r="G80" i="5"/>
  <c r="A81" i="5"/>
  <c r="B81" i="5"/>
  <c r="C81" i="5"/>
  <c r="D81" i="5"/>
  <c r="E81" i="5"/>
  <c r="F81" i="5"/>
  <c r="G81" i="5"/>
  <c r="A82" i="5"/>
  <c r="B82" i="5"/>
  <c r="C82" i="5"/>
  <c r="D82" i="5"/>
  <c r="E82" i="5"/>
  <c r="F82" i="5"/>
  <c r="G82" i="5"/>
  <c r="A83" i="5"/>
  <c r="B83" i="5"/>
  <c r="C83" i="5"/>
  <c r="D83" i="5"/>
  <c r="E83" i="5"/>
  <c r="F83" i="5"/>
  <c r="G83" i="5"/>
  <c r="A84" i="5"/>
  <c r="B84" i="5"/>
  <c r="C84" i="5"/>
  <c r="D84" i="5"/>
  <c r="E84" i="5"/>
  <c r="F84" i="5"/>
  <c r="G84" i="5"/>
  <c r="A85" i="5"/>
  <c r="B85" i="5"/>
  <c r="C85" i="5"/>
  <c r="D85" i="5"/>
  <c r="E85" i="5"/>
  <c r="F85" i="5"/>
  <c r="G85" i="5"/>
  <c r="A86" i="5"/>
  <c r="B86" i="5"/>
  <c r="C86" i="5"/>
  <c r="D86" i="5"/>
  <c r="E86" i="5"/>
  <c r="F86" i="5"/>
  <c r="G86" i="5"/>
  <c r="A87" i="5"/>
  <c r="B87" i="5"/>
  <c r="C87" i="5"/>
  <c r="D87" i="5"/>
  <c r="E87" i="5"/>
  <c r="F87" i="5"/>
  <c r="G87" i="5"/>
  <c r="A88" i="5"/>
  <c r="B88" i="5"/>
  <c r="C88" i="5"/>
  <c r="D88" i="5"/>
  <c r="E88" i="5"/>
  <c r="F88" i="5"/>
  <c r="G88" i="5"/>
  <c r="A89" i="5"/>
  <c r="B89" i="5"/>
  <c r="C89" i="5"/>
  <c r="D89" i="5"/>
  <c r="E89" i="5"/>
  <c r="F89" i="5"/>
  <c r="G89" i="5"/>
  <c r="A90" i="5"/>
  <c r="B90" i="5"/>
  <c r="C90" i="5"/>
  <c r="D90" i="5"/>
  <c r="E90" i="5"/>
  <c r="F90" i="5"/>
  <c r="G90" i="5"/>
  <c r="A91" i="5"/>
  <c r="B91" i="5"/>
  <c r="C91" i="5"/>
  <c r="D91" i="5"/>
  <c r="E91" i="5"/>
  <c r="F91" i="5"/>
  <c r="G91" i="5"/>
  <c r="A92" i="5"/>
  <c r="B92" i="5"/>
  <c r="C92" i="5"/>
  <c r="D92" i="5"/>
  <c r="E92" i="5"/>
  <c r="F92" i="5"/>
  <c r="G92" i="5"/>
  <c r="A93" i="5"/>
  <c r="B93" i="5"/>
  <c r="C93" i="5"/>
  <c r="D93" i="5"/>
  <c r="E93" i="5"/>
  <c r="F93" i="5"/>
  <c r="G93" i="5"/>
  <c r="A94" i="5"/>
  <c r="B94" i="5"/>
  <c r="C94" i="5"/>
  <c r="D94" i="5"/>
  <c r="E94" i="5"/>
  <c r="F94" i="5"/>
  <c r="G94" i="5"/>
  <c r="A95" i="5"/>
  <c r="B95" i="5"/>
  <c r="C95" i="5"/>
  <c r="D95" i="5"/>
  <c r="E95" i="5"/>
  <c r="F95" i="5"/>
  <c r="G95" i="5"/>
  <c r="A96" i="5"/>
  <c r="B96" i="5"/>
  <c r="C96" i="5"/>
  <c r="D96" i="5"/>
  <c r="E96" i="5"/>
  <c r="F96" i="5"/>
  <c r="G96" i="5"/>
  <c r="A97" i="5"/>
  <c r="B97" i="5"/>
  <c r="C97" i="5"/>
  <c r="D97" i="5"/>
  <c r="E97" i="5"/>
  <c r="F97" i="5"/>
  <c r="G97" i="5"/>
  <c r="A98" i="5"/>
  <c r="B98" i="5"/>
  <c r="C98" i="5"/>
  <c r="D98" i="5"/>
  <c r="E98" i="5"/>
  <c r="F98" i="5"/>
  <c r="G98" i="5"/>
  <c r="A99" i="5"/>
  <c r="B99" i="5"/>
  <c r="C99" i="5"/>
  <c r="D99" i="5"/>
  <c r="E99" i="5"/>
  <c r="F99" i="5"/>
  <c r="G99" i="5"/>
  <c r="A100" i="5"/>
  <c r="B100" i="5"/>
  <c r="C100" i="5"/>
  <c r="D100" i="5"/>
  <c r="E100" i="5"/>
  <c r="F100" i="5"/>
  <c r="G100" i="5"/>
  <c r="A101" i="5"/>
  <c r="B101" i="5"/>
  <c r="C101" i="5"/>
  <c r="D101" i="5"/>
  <c r="E101" i="5"/>
  <c r="F101" i="5"/>
  <c r="G101" i="5"/>
  <c r="A102" i="5"/>
  <c r="B102" i="5"/>
  <c r="C102" i="5"/>
  <c r="D102" i="5"/>
  <c r="E102" i="5"/>
  <c r="F102" i="5"/>
  <c r="G102" i="5"/>
  <c r="A103" i="5"/>
  <c r="B103" i="5"/>
  <c r="C103" i="5"/>
  <c r="D103" i="5"/>
  <c r="E103" i="5"/>
  <c r="F103" i="5"/>
  <c r="G103" i="5"/>
  <c r="A104" i="5"/>
  <c r="B104" i="5"/>
  <c r="C104" i="5"/>
  <c r="D104" i="5"/>
  <c r="E104" i="5"/>
  <c r="F104" i="5"/>
  <c r="G104" i="5"/>
  <c r="A105" i="5"/>
  <c r="B105" i="5"/>
  <c r="C105" i="5"/>
  <c r="D105" i="5"/>
  <c r="E105" i="5"/>
  <c r="F105" i="5"/>
  <c r="G105" i="5"/>
  <c r="A106" i="5"/>
  <c r="B106" i="5"/>
  <c r="C106" i="5"/>
  <c r="D106" i="5"/>
  <c r="E106" i="5"/>
  <c r="F106" i="5"/>
  <c r="G106" i="5"/>
  <c r="A107" i="5"/>
  <c r="B107" i="5"/>
  <c r="C107" i="5"/>
  <c r="D107" i="5"/>
  <c r="E107" i="5"/>
  <c r="F107" i="5"/>
  <c r="G107" i="5"/>
  <c r="A108" i="5"/>
  <c r="B108" i="5"/>
  <c r="C108" i="5"/>
  <c r="D108" i="5"/>
  <c r="E108" i="5"/>
  <c r="F108" i="5"/>
  <c r="G108" i="5"/>
  <c r="A109" i="5"/>
  <c r="B109" i="5"/>
  <c r="C109" i="5"/>
  <c r="D109" i="5"/>
  <c r="E109" i="5"/>
  <c r="F109" i="5"/>
  <c r="G109" i="5"/>
  <c r="A110" i="5"/>
  <c r="B110" i="5"/>
  <c r="C110" i="5"/>
  <c r="D110" i="5"/>
  <c r="E110" i="5"/>
  <c r="F110" i="5"/>
  <c r="G110" i="5"/>
  <c r="A111" i="5"/>
  <c r="B111" i="5"/>
  <c r="C111" i="5"/>
  <c r="D111" i="5"/>
  <c r="E111" i="5"/>
  <c r="F111" i="5"/>
  <c r="G111" i="5"/>
  <c r="A112" i="5"/>
  <c r="B112" i="5"/>
  <c r="C112" i="5"/>
  <c r="D112" i="5"/>
  <c r="E112" i="5"/>
  <c r="F112" i="5"/>
  <c r="G112" i="5"/>
  <c r="A113" i="5"/>
  <c r="B113" i="5"/>
  <c r="C113" i="5"/>
  <c r="D113" i="5"/>
  <c r="E113" i="5"/>
  <c r="F113" i="5"/>
  <c r="G113" i="5"/>
  <c r="A114" i="5"/>
  <c r="B114" i="5"/>
  <c r="C114" i="5"/>
  <c r="D114" i="5"/>
  <c r="E114" i="5"/>
  <c r="F114" i="5"/>
  <c r="G114" i="5"/>
  <c r="A115" i="5"/>
  <c r="B115" i="5"/>
  <c r="C115" i="5"/>
  <c r="D115" i="5"/>
  <c r="E115" i="5"/>
  <c r="F115" i="5"/>
  <c r="G115" i="5"/>
  <c r="A116" i="5"/>
  <c r="B116" i="5"/>
  <c r="C116" i="5"/>
  <c r="D116" i="5"/>
  <c r="E116" i="5"/>
  <c r="F116" i="5"/>
  <c r="G116" i="5"/>
  <c r="A117" i="5"/>
  <c r="B117" i="5"/>
  <c r="C117" i="5"/>
  <c r="D117" i="5"/>
  <c r="E117" i="5"/>
  <c r="F117" i="5"/>
  <c r="G117" i="5"/>
  <c r="A118" i="5"/>
  <c r="B118" i="5"/>
  <c r="C118" i="5"/>
  <c r="D118" i="5"/>
  <c r="E118" i="5"/>
  <c r="F118" i="5"/>
  <c r="G118" i="5"/>
  <c r="A119" i="5"/>
  <c r="B119" i="5"/>
  <c r="C119" i="5"/>
  <c r="D119" i="5"/>
  <c r="E119" i="5"/>
  <c r="F119" i="5"/>
  <c r="G119" i="5"/>
  <c r="A120" i="5"/>
  <c r="B120" i="5"/>
  <c r="C120" i="5"/>
  <c r="D120" i="5"/>
  <c r="E120" i="5"/>
  <c r="F120" i="5"/>
  <c r="G120" i="5"/>
  <c r="A121" i="5"/>
  <c r="B121" i="5"/>
  <c r="C121" i="5"/>
  <c r="D121" i="5"/>
  <c r="E121" i="5"/>
  <c r="F121" i="5"/>
  <c r="G121" i="5"/>
  <c r="A122" i="5"/>
  <c r="B122" i="5"/>
  <c r="C122" i="5"/>
  <c r="D122" i="5"/>
  <c r="E122" i="5"/>
  <c r="F122" i="5"/>
  <c r="G122" i="5"/>
  <c r="A123" i="5"/>
  <c r="B123" i="5"/>
  <c r="C123" i="5"/>
  <c r="D123" i="5"/>
  <c r="E123" i="5"/>
  <c r="F123" i="5"/>
  <c r="G123" i="5"/>
  <c r="A124" i="5"/>
  <c r="B124" i="5"/>
  <c r="C124" i="5"/>
  <c r="D124" i="5"/>
  <c r="E124" i="5"/>
  <c r="F124" i="5"/>
  <c r="G124" i="5"/>
  <c r="A125" i="5"/>
  <c r="B125" i="5"/>
  <c r="C125" i="5"/>
  <c r="D125" i="5"/>
  <c r="E125" i="5"/>
  <c r="F125" i="5"/>
  <c r="G125" i="5"/>
  <c r="A126" i="5"/>
  <c r="B126" i="5"/>
  <c r="C126" i="5"/>
  <c r="D126" i="5"/>
  <c r="E126" i="5"/>
  <c r="F126" i="5"/>
  <c r="G126" i="5"/>
  <c r="A127" i="5"/>
  <c r="B127" i="5"/>
  <c r="C127" i="5"/>
  <c r="D127" i="5"/>
  <c r="E127" i="5"/>
  <c r="F127" i="5"/>
  <c r="G127" i="5"/>
  <c r="A128" i="5"/>
  <c r="B128" i="5"/>
  <c r="C128" i="5"/>
  <c r="D128" i="5"/>
  <c r="E128" i="5"/>
  <c r="F128" i="5"/>
  <c r="G128" i="5"/>
  <c r="A129" i="5"/>
  <c r="B129" i="5"/>
  <c r="C129" i="5"/>
  <c r="D129" i="5"/>
  <c r="E129" i="5"/>
  <c r="F129" i="5"/>
  <c r="G129" i="5"/>
  <c r="A130" i="5"/>
  <c r="B130" i="5"/>
  <c r="C130" i="5"/>
  <c r="D130" i="5"/>
  <c r="E130" i="5"/>
  <c r="F130" i="5"/>
  <c r="G130" i="5"/>
  <c r="A131" i="5"/>
  <c r="B131" i="5"/>
  <c r="C131" i="5"/>
  <c r="D131" i="5"/>
  <c r="E131" i="5"/>
  <c r="F131" i="5"/>
  <c r="G131" i="5"/>
  <c r="A132" i="5"/>
  <c r="B132" i="5"/>
  <c r="C132" i="5"/>
  <c r="D132" i="5"/>
  <c r="E132" i="5"/>
  <c r="F132" i="5"/>
  <c r="G132" i="5"/>
  <c r="A133" i="5"/>
  <c r="B133" i="5"/>
  <c r="C133" i="5"/>
  <c r="D133" i="5"/>
  <c r="E133" i="5"/>
  <c r="F133" i="5"/>
  <c r="G133" i="5"/>
  <c r="A134" i="5"/>
  <c r="B134" i="5"/>
  <c r="C134" i="5"/>
  <c r="D134" i="5"/>
  <c r="E134" i="5"/>
  <c r="F134" i="5"/>
  <c r="G134" i="5"/>
  <c r="A135" i="5"/>
  <c r="B135" i="5"/>
  <c r="C135" i="5"/>
  <c r="D135" i="5"/>
  <c r="E135" i="5"/>
  <c r="F135" i="5"/>
  <c r="G135" i="5"/>
  <c r="A136" i="5"/>
  <c r="B136" i="5"/>
  <c r="C136" i="5"/>
  <c r="D136" i="5"/>
  <c r="E136" i="5"/>
  <c r="F136" i="5"/>
  <c r="G136" i="5"/>
  <c r="A137" i="5"/>
  <c r="B137" i="5"/>
  <c r="C137" i="5"/>
  <c r="D137" i="5"/>
  <c r="E137" i="5"/>
  <c r="F137" i="5"/>
  <c r="G137" i="5"/>
  <c r="A138" i="5"/>
  <c r="B138" i="5"/>
  <c r="C138" i="5"/>
  <c r="D138" i="5"/>
  <c r="E138" i="5"/>
  <c r="F138" i="5"/>
  <c r="G138" i="5"/>
  <c r="A139" i="5"/>
  <c r="B139" i="5"/>
  <c r="C139" i="5"/>
  <c r="D139" i="5"/>
  <c r="E139" i="5"/>
  <c r="F139" i="5"/>
  <c r="G139" i="5"/>
  <c r="A140" i="5"/>
  <c r="B140" i="5"/>
  <c r="C140" i="5"/>
  <c r="D140" i="5"/>
  <c r="E140" i="5"/>
  <c r="F140" i="5"/>
  <c r="G140" i="5"/>
  <c r="A141" i="5"/>
  <c r="B141" i="5"/>
  <c r="C141" i="5"/>
  <c r="D141" i="5"/>
  <c r="E141" i="5"/>
  <c r="F141" i="5"/>
  <c r="G141" i="5"/>
  <c r="A142" i="5"/>
  <c r="B142" i="5"/>
  <c r="C142" i="5"/>
  <c r="D142" i="5"/>
  <c r="E142" i="5"/>
  <c r="F142" i="5"/>
  <c r="G142" i="5"/>
  <c r="A143" i="5"/>
  <c r="B143" i="5"/>
  <c r="C143" i="5"/>
  <c r="D143" i="5"/>
  <c r="E143" i="5"/>
  <c r="F143" i="5"/>
  <c r="G143" i="5"/>
  <c r="A144" i="5"/>
  <c r="B144" i="5"/>
  <c r="C144" i="5"/>
  <c r="D144" i="5"/>
  <c r="E144" i="5"/>
  <c r="F144" i="5"/>
  <c r="G144" i="5"/>
  <c r="A145" i="5"/>
  <c r="B145" i="5"/>
  <c r="C145" i="5"/>
  <c r="D145" i="5"/>
  <c r="E145" i="5"/>
  <c r="F145" i="5"/>
  <c r="G145" i="5"/>
  <c r="A146" i="5"/>
  <c r="B146" i="5"/>
  <c r="C146" i="5"/>
  <c r="D146" i="5"/>
  <c r="E146" i="5"/>
  <c r="F146" i="5"/>
  <c r="G146" i="5"/>
  <c r="A147" i="5"/>
  <c r="B147" i="5"/>
  <c r="C147" i="5"/>
  <c r="D147" i="5"/>
  <c r="E147" i="5"/>
  <c r="F147" i="5"/>
  <c r="G147" i="5"/>
  <c r="A148" i="5"/>
  <c r="B148" i="5"/>
  <c r="C148" i="5"/>
  <c r="D148" i="5"/>
  <c r="E148" i="5"/>
  <c r="F148" i="5"/>
  <c r="G148" i="5"/>
  <c r="A149" i="5"/>
  <c r="B149" i="5"/>
  <c r="C149" i="5"/>
  <c r="D149" i="5"/>
  <c r="E149" i="5"/>
  <c r="F149" i="5"/>
  <c r="G149" i="5"/>
  <c r="A150" i="5"/>
  <c r="B150" i="5"/>
  <c r="C150" i="5"/>
  <c r="D150" i="5"/>
  <c r="E150" i="5"/>
  <c r="F150" i="5"/>
  <c r="G150" i="5"/>
  <c r="A151" i="5"/>
  <c r="B151" i="5"/>
  <c r="C151" i="5"/>
  <c r="D151" i="5"/>
  <c r="E151" i="5"/>
  <c r="F151" i="5"/>
  <c r="G151" i="5"/>
  <c r="A152" i="5"/>
  <c r="B152" i="5"/>
  <c r="C152" i="5"/>
  <c r="D152" i="5"/>
  <c r="E152" i="5"/>
  <c r="F152" i="5"/>
  <c r="G152" i="5"/>
  <c r="A153" i="5"/>
  <c r="B153" i="5"/>
  <c r="C153" i="5"/>
  <c r="D153" i="5"/>
  <c r="E153" i="5"/>
  <c r="F153" i="5"/>
  <c r="G153" i="5"/>
  <c r="A154" i="5"/>
  <c r="B154" i="5"/>
  <c r="C154" i="5"/>
  <c r="D154" i="5"/>
  <c r="E154" i="5"/>
  <c r="F154" i="5"/>
  <c r="G154" i="5"/>
  <c r="A155" i="5"/>
  <c r="B155" i="5"/>
  <c r="C155" i="5"/>
  <c r="D155" i="5"/>
  <c r="E155" i="5"/>
  <c r="F155" i="5"/>
  <c r="G155" i="5"/>
  <c r="A156" i="5"/>
  <c r="B156" i="5"/>
  <c r="C156" i="5"/>
  <c r="D156" i="5"/>
  <c r="E156" i="5"/>
  <c r="F156" i="5"/>
  <c r="G156" i="5"/>
  <c r="A157" i="5"/>
  <c r="B157" i="5"/>
  <c r="C157" i="5"/>
  <c r="D157" i="5"/>
  <c r="E157" i="5"/>
  <c r="F157" i="5"/>
  <c r="G157" i="5"/>
  <c r="A158" i="5"/>
  <c r="B158" i="5"/>
  <c r="C158" i="5"/>
  <c r="D158" i="5"/>
  <c r="E158" i="5"/>
  <c r="F158" i="5"/>
  <c r="G158" i="5"/>
  <c r="A159" i="5"/>
  <c r="B159" i="5"/>
  <c r="C159" i="5"/>
  <c r="D159" i="5"/>
  <c r="E159" i="5"/>
  <c r="F159" i="5"/>
  <c r="G159" i="5"/>
  <c r="A160" i="5"/>
  <c r="B160" i="5"/>
  <c r="C160" i="5"/>
  <c r="D160" i="5"/>
  <c r="E160" i="5"/>
  <c r="F160" i="5"/>
  <c r="G160" i="5"/>
  <c r="A161" i="5"/>
  <c r="B161" i="5"/>
  <c r="C161" i="5"/>
  <c r="D161" i="5"/>
  <c r="E161" i="5"/>
  <c r="F161" i="5"/>
  <c r="G161" i="5"/>
  <c r="A162" i="5"/>
  <c r="B162" i="5"/>
  <c r="C162" i="5"/>
  <c r="D162" i="5"/>
  <c r="E162" i="5"/>
  <c r="F162" i="5"/>
  <c r="G162" i="5"/>
  <c r="A163" i="5"/>
  <c r="B163" i="5"/>
  <c r="C163" i="5"/>
  <c r="D163" i="5"/>
  <c r="E163" i="5"/>
  <c r="F163" i="5"/>
  <c r="G163" i="5"/>
  <c r="A164" i="5"/>
  <c r="B164" i="5"/>
  <c r="C164" i="5"/>
  <c r="D164" i="5"/>
  <c r="E164" i="5"/>
  <c r="F164" i="5"/>
  <c r="G164" i="5"/>
  <c r="A165" i="5"/>
  <c r="B165" i="5"/>
  <c r="C165" i="5"/>
  <c r="D165" i="5"/>
  <c r="E165" i="5"/>
  <c r="F165" i="5"/>
  <c r="G165" i="5"/>
  <c r="A166" i="5"/>
  <c r="B166" i="5"/>
  <c r="C166" i="5"/>
  <c r="D166" i="5"/>
  <c r="E166" i="5"/>
  <c r="F166" i="5"/>
  <c r="G166" i="5"/>
  <c r="A167" i="5"/>
  <c r="B167" i="5"/>
  <c r="C167" i="5"/>
  <c r="D167" i="5"/>
  <c r="E167" i="5"/>
  <c r="F167" i="5"/>
  <c r="G167" i="5"/>
  <c r="A168" i="5"/>
  <c r="B168" i="5"/>
  <c r="C168" i="5"/>
  <c r="D168" i="5"/>
  <c r="E168" i="5"/>
  <c r="F168" i="5"/>
  <c r="G168" i="5"/>
  <c r="A169" i="5"/>
  <c r="B169" i="5"/>
  <c r="C169" i="5"/>
  <c r="D169" i="5"/>
  <c r="E169" i="5"/>
  <c r="F169" i="5"/>
  <c r="G169" i="5"/>
  <c r="A170" i="5"/>
  <c r="B170" i="5"/>
  <c r="C170" i="5"/>
  <c r="D170" i="5"/>
  <c r="E170" i="5"/>
  <c r="F170" i="5"/>
  <c r="G170" i="5"/>
  <c r="A171" i="5"/>
  <c r="B171" i="5"/>
  <c r="C171" i="5"/>
  <c r="D171" i="5"/>
  <c r="E171" i="5"/>
  <c r="F171" i="5"/>
  <c r="G171" i="5"/>
  <c r="A172" i="5"/>
  <c r="B172" i="5"/>
  <c r="C172" i="5"/>
  <c r="D172" i="5"/>
  <c r="E172" i="5"/>
  <c r="F172" i="5"/>
  <c r="G172" i="5"/>
  <c r="A173" i="5"/>
  <c r="B173" i="5"/>
  <c r="C173" i="5"/>
  <c r="D173" i="5"/>
  <c r="E173" i="5"/>
  <c r="F173" i="5"/>
  <c r="G173" i="5"/>
  <c r="A174" i="5"/>
  <c r="B174" i="5"/>
  <c r="C174" i="5"/>
  <c r="D174" i="5"/>
  <c r="E174" i="5"/>
  <c r="F174" i="5"/>
  <c r="G174" i="5"/>
  <c r="A175" i="5"/>
  <c r="B175" i="5"/>
  <c r="C175" i="5"/>
  <c r="D175" i="5"/>
  <c r="E175" i="5"/>
  <c r="F175" i="5"/>
  <c r="G175" i="5"/>
  <c r="A176" i="5"/>
  <c r="B176" i="5"/>
  <c r="C176" i="5"/>
  <c r="D176" i="5"/>
  <c r="E176" i="5"/>
  <c r="F176" i="5"/>
  <c r="G176" i="5"/>
  <c r="A177" i="5"/>
  <c r="B177" i="5"/>
  <c r="C177" i="5"/>
  <c r="D177" i="5"/>
  <c r="E177" i="5"/>
  <c r="F177" i="5"/>
  <c r="G177" i="5"/>
  <c r="A178" i="5"/>
  <c r="B178" i="5"/>
  <c r="C178" i="5"/>
  <c r="D178" i="5"/>
  <c r="E178" i="5"/>
  <c r="F178" i="5"/>
  <c r="G178" i="5"/>
  <c r="A179" i="5"/>
  <c r="B179" i="5"/>
  <c r="C179" i="5"/>
  <c r="D179" i="5"/>
  <c r="E179" i="5"/>
  <c r="F179" i="5"/>
  <c r="G179" i="5"/>
  <c r="A180" i="5"/>
  <c r="B180" i="5"/>
  <c r="C180" i="5"/>
  <c r="D180" i="5"/>
  <c r="E180" i="5"/>
  <c r="F180" i="5"/>
  <c r="G180" i="5"/>
  <c r="A181" i="5"/>
  <c r="B181" i="5"/>
  <c r="C181" i="5"/>
  <c r="D181" i="5"/>
  <c r="E181" i="5"/>
  <c r="F181" i="5"/>
  <c r="G181" i="5"/>
  <c r="M4" i="5"/>
  <c r="G5" i="5"/>
  <c r="B5" i="5"/>
  <c r="C5" i="5"/>
  <c r="Q5" i="5" s="1"/>
  <c r="D5" i="5"/>
  <c r="E5" i="5"/>
  <c r="F5" i="5"/>
  <c r="A5" i="5"/>
  <c r="M183" i="5"/>
  <c r="L183" i="5"/>
  <c r="K183" i="5"/>
  <c r="J183" i="5"/>
  <c r="I183" i="5"/>
  <c r="AH186" i="2"/>
  <c r="M187" i="5" s="1"/>
  <c r="AF186" i="2"/>
  <c r="AE186" i="2"/>
  <c r="AD186" i="2"/>
  <c r="AC186" i="2"/>
  <c r="AB186" i="2"/>
  <c r="Z186" i="2"/>
  <c r="Y186" i="2"/>
  <c r="AH185" i="2"/>
  <c r="M186" i="5" s="1"/>
  <c r="AF185" i="2"/>
  <c r="AE185" i="2"/>
  <c r="AD185" i="2"/>
  <c r="AC185" i="2"/>
  <c r="AB185" i="2"/>
  <c r="Z185" i="2"/>
  <c r="Y185" i="2"/>
  <c r="AH184" i="2"/>
  <c r="M185" i="5" s="1"/>
  <c r="AF184" i="2"/>
  <c r="AE184" i="2"/>
  <c r="AD184" i="2"/>
  <c r="AC184" i="2"/>
  <c r="AB184" i="2"/>
  <c r="Z184" i="2"/>
  <c r="Y184" i="2"/>
  <c r="AH183" i="2"/>
  <c r="M184" i="5" s="1"/>
  <c r="AF183" i="2"/>
  <c r="AE183" i="2"/>
  <c r="AD183" i="2"/>
  <c r="AC183" i="2"/>
  <c r="AB183" i="2"/>
  <c r="Z183" i="2"/>
  <c r="Y183" i="2"/>
  <c r="AA180" i="2"/>
  <c r="AG180" i="2" s="1"/>
  <c r="AJ180" i="2" s="1"/>
  <c r="AK180" i="2" s="1"/>
  <c r="AA179" i="2"/>
  <c r="AG179" i="2" s="1"/>
  <c r="AA178" i="2"/>
  <c r="AG178" i="2" s="1"/>
  <c r="AA177" i="2"/>
  <c r="AG177" i="2" s="1"/>
  <c r="AJ177" i="2" s="1"/>
  <c r="AK177" i="2" s="1"/>
  <c r="AA176" i="2"/>
  <c r="AG176" i="2" s="1"/>
  <c r="AA175" i="2"/>
  <c r="AG175" i="2" s="1"/>
  <c r="AA174" i="2"/>
  <c r="AG174" i="2" s="1"/>
  <c r="AA173" i="2"/>
  <c r="AG173" i="2" s="1"/>
  <c r="AJ173" i="2" s="1"/>
  <c r="AK173" i="2" s="1"/>
  <c r="AA172" i="2"/>
  <c r="AG172" i="2" s="1"/>
  <c r="AJ172" i="2" s="1"/>
  <c r="AK172" i="2" s="1"/>
  <c r="AA171" i="2"/>
  <c r="AG171" i="2" s="1"/>
  <c r="AA170" i="2"/>
  <c r="AG170" i="2" s="1"/>
  <c r="AJ170" i="2" s="1"/>
  <c r="AK170" i="2" s="1"/>
  <c r="AA169" i="2"/>
  <c r="AG169" i="2" s="1"/>
  <c r="AA168" i="2"/>
  <c r="AG168" i="2" s="1"/>
  <c r="AA167" i="2"/>
  <c r="AG167" i="2" s="1"/>
  <c r="AJ167" i="2" s="1"/>
  <c r="AK167" i="2" s="1"/>
  <c r="AA166" i="2"/>
  <c r="AG166" i="2" s="1"/>
  <c r="AA165" i="2"/>
  <c r="AG165" i="2" s="1"/>
  <c r="AA164" i="2"/>
  <c r="AG164" i="2" s="1"/>
  <c r="AA163" i="2"/>
  <c r="AG163" i="2" s="1"/>
  <c r="AJ163" i="2" s="1"/>
  <c r="AK163" i="2" s="1"/>
  <c r="AA162" i="2"/>
  <c r="AG162" i="2" s="1"/>
  <c r="AJ162" i="2" s="1"/>
  <c r="AK162" i="2" s="1"/>
  <c r="AA161" i="2"/>
  <c r="AG161" i="2" s="1"/>
  <c r="AJ161" i="2" s="1"/>
  <c r="AK161" i="2" s="1"/>
  <c r="AA160" i="2"/>
  <c r="AG160" i="2" s="1"/>
  <c r="AJ160" i="2" s="1"/>
  <c r="AK160" i="2" s="1"/>
  <c r="AA159" i="2"/>
  <c r="AG159" i="2" s="1"/>
  <c r="AA158" i="2"/>
  <c r="AG158" i="2" s="1"/>
  <c r="AA152" i="2"/>
  <c r="AG152" i="2" s="1"/>
  <c r="AA157" i="2"/>
  <c r="AG157" i="2" s="1"/>
  <c r="AA156" i="2"/>
  <c r="AG156" i="2" s="1"/>
  <c r="AA155" i="2"/>
  <c r="AG155" i="2" s="1"/>
  <c r="AJ155" i="2" s="1"/>
  <c r="AK155" i="2" s="1"/>
  <c r="AA154" i="2"/>
  <c r="AG154" i="2" s="1"/>
  <c r="AA153" i="2"/>
  <c r="AG153" i="2" s="1"/>
  <c r="AJ153" i="2" s="1"/>
  <c r="AA151" i="2"/>
  <c r="AG151" i="2" s="1"/>
  <c r="AJ151" i="2" s="1"/>
  <c r="AK151" i="2" s="1"/>
  <c r="AA150" i="2"/>
  <c r="AG150" i="2" s="1"/>
  <c r="AA149" i="2"/>
  <c r="AG149" i="2" s="1"/>
  <c r="AA148" i="2"/>
  <c r="AG148" i="2" s="1"/>
  <c r="AA147" i="2"/>
  <c r="AA146" i="2"/>
  <c r="AG146" i="2" s="1"/>
  <c r="AA145" i="2"/>
  <c r="AG145" i="2" s="1"/>
  <c r="AA144" i="2"/>
  <c r="AG144" i="2" s="1"/>
  <c r="AA143" i="2"/>
  <c r="AG143" i="2" s="1"/>
  <c r="AA142" i="2"/>
  <c r="AG142" i="2" s="1"/>
  <c r="AA141" i="2"/>
  <c r="AG141" i="2" s="1"/>
  <c r="AA140" i="2"/>
  <c r="AG140" i="2" s="1"/>
  <c r="AA139" i="2"/>
  <c r="AG139" i="2" s="1"/>
  <c r="AA138" i="2"/>
  <c r="AG138" i="2" s="1"/>
  <c r="AJ138" i="2" s="1"/>
  <c r="AK138" i="2" s="1"/>
  <c r="AA137" i="2"/>
  <c r="AG137" i="2" s="1"/>
  <c r="AJ137" i="2" s="1"/>
  <c r="AK137" i="2" s="1"/>
  <c r="AA136" i="2"/>
  <c r="AG136" i="2" s="1"/>
  <c r="AA135" i="2"/>
  <c r="AG135" i="2" s="1"/>
  <c r="AA134" i="2"/>
  <c r="AG134" i="2" s="1"/>
  <c r="AA133" i="2"/>
  <c r="AG133" i="2" s="1"/>
  <c r="AA132" i="2"/>
  <c r="AG132" i="2" s="1"/>
  <c r="AA131" i="2"/>
  <c r="AG131" i="2" s="1"/>
  <c r="AA130" i="2"/>
  <c r="AG130" i="2" s="1"/>
  <c r="AA129" i="2"/>
  <c r="AG129" i="2" s="1"/>
  <c r="AA128" i="2"/>
  <c r="AG128" i="2" s="1"/>
  <c r="AA127" i="2"/>
  <c r="AG127" i="2" s="1"/>
  <c r="AA126" i="2"/>
  <c r="AG126" i="2" s="1"/>
  <c r="AA125" i="2"/>
  <c r="AG125" i="2" s="1"/>
  <c r="AA124" i="2"/>
  <c r="AG124" i="2" s="1"/>
  <c r="AA123" i="2"/>
  <c r="AG123" i="2" s="1"/>
  <c r="AA122" i="2"/>
  <c r="AG122" i="2" s="1"/>
  <c r="AA121" i="2"/>
  <c r="AG121" i="2" s="1"/>
  <c r="AJ121" i="2" s="1"/>
  <c r="AK121" i="2" s="1"/>
  <c r="AA120" i="2"/>
  <c r="AG120" i="2" s="1"/>
  <c r="AJ120" i="2" s="1"/>
  <c r="AK120" i="2" s="1"/>
  <c r="AA119" i="2"/>
  <c r="AG119" i="2" s="1"/>
  <c r="AA118" i="2"/>
  <c r="AG118" i="2" s="1"/>
  <c r="AA117" i="2"/>
  <c r="AG117" i="2" s="1"/>
  <c r="AA116" i="2"/>
  <c r="AG116" i="2" s="1"/>
  <c r="AA115" i="2"/>
  <c r="AG115" i="2" s="1"/>
  <c r="AA114" i="2"/>
  <c r="AG114" i="2" s="1"/>
  <c r="AA113" i="2"/>
  <c r="AG113" i="2" s="1"/>
  <c r="AA112" i="2"/>
  <c r="AG112" i="2" s="1"/>
  <c r="AJ112" i="2" s="1"/>
  <c r="AA111" i="2"/>
  <c r="AG111" i="2" s="1"/>
  <c r="AJ111" i="2" s="1"/>
  <c r="AK111" i="2" s="1"/>
  <c r="AA110" i="2"/>
  <c r="AG110" i="2" s="1"/>
  <c r="AA109" i="2"/>
  <c r="AG109" i="2" s="1"/>
  <c r="AA108" i="2"/>
  <c r="AG108" i="2" s="1"/>
  <c r="AA107" i="2"/>
  <c r="AG107" i="2" s="1"/>
  <c r="AA106" i="2"/>
  <c r="AG106" i="2" s="1"/>
  <c r="AA105" i="2"/>
  <c r="AG105" i="2" s="1"/>
  <c r="AA104" i="2"/>
  <c r="AG104" i="2" s="1"/>
  <c r="AA103" i="2"/>
  <c r="AG103" i="2" s="1"/>
  <c r="AA102" i="2"/>
  <c r="AG102" i="2" s="1"/>
  <c r="AJ102" i="2" s="1"/>
  <c r="AK102" i="2" s="1"/>
  <c r="AA101" i="2"/>
  <c r="AG101" i="2" s="1"/>
  <c r="AJ101" i="2" s="1"/>
  <c r="AK101" i="2" s="1"/>
  <c r="AA100" i="2"/>
  <c r="AG100" i="2" s="1"/>
  <c r="AA99" i="2"/>
  <c r="AG99" i="2" s="1"/>
  <c r="AJ99" i="2" s="1"/>
  <c r="AK99" i="2" s="1"/>
  <c r="AA98" i="2"/>
  <c r="AG98" i="2" s="1"/>
  <c r="AJ98" i="2" s="1"/>
  <c r="AK98" i="2" s="1"/>
  <c r="AA97" i="2"/>
  <c r="AG97" i="2" s="1"/>
  <c r="AA96" i="2"/>
  <c r="AG96" i="2" s="1"/>
  <c r="AA95" i="2"/>
  <c r="AG95" i="2" s="1"/>
  <c r="AA94" i="2"/>
  <c r="AG94" i="2" s="1"/>
  <c r="AA93" i="2"/>
  <c r="AG93" i="2" s="1"/>
  <c r="AA92" i="2"/>
  <c r="AG92" i="2" s="1"/>
  <c r="AA91" i="2"/>
  <c r="AG91" i="2" s="1"/>
  <c r="AA90" i="2"/>
  <c r="AG90" i="2" s="1"/>
  <c r="AA89" i="2"/>
  <c r="AG89" i="2" s="1"/>
  <c r="AA88" i="2"/>
  <c r="AG88" i="2" s="1"/>
  <c r="AJ88" i="2" s="1"/>
  <c r="AK88" i="2" s="1"/>
  <c r="AA87" i="2"/>
  <c r="AG87" i="2" s="1"/>
  <c r="AJ87" i="2" s="1"/>
  <c r="AA86" i="2"/>
  <c r="AG86" i="2" s="1"/>
  <c r="AA85" i="2"/>
  <c r="AG85" i="2" s="1"/>
  <c r="AA84" i="2"/>
  <c r="AG84" i="2" s="1"/>
  <c r="AA83" i="2"/>
  <c r="AG83" i="2" s="1"/>
  <c r="AJ83" i="2" s="1"/>
  <c r="AK83" i="2" s="1"/>
  <c r="AA82" i="2"/>
  <c r="AG82" i="2" s="1"/>
  <c r="AA81" i="2"/>
  <c r="AG81" i="2" s="1"/>
  <c r="AA80" i="2"/>
  <c r="AG80" i="2" s="1"/>
  <c r="AJ80" i="2" s="1"/>
  <c r="AK80" i="2" s="1"/>
  <c r="AA79" i="2"/>
  <c r="AG79" i="2" s="1"/>
  <c r="AA78" i="2"/>
  <c r="AG78" i="2" s="1"/>
  <c r="AA77" i="2"/>
  <c r="AG77" i="2" s="1"/>
  <c r="AA76" i="2"/>
  <c r="AG76" i="2" s="1"/>
  <c r="AA75" i="2"/>
  <c r="AG75" i="2" s="1"/>
  <c r="AA74" i="2"/>
  <c r="AG74" i="2" s="1"/>
  <c r="AA73" i="2"/>
  <c r="AG73" i="2" s="1"/>
  <c r="AA72" i="2"/>
  <c r="AG72" i="2" s="1"/>
  <c r="AA71" i="2"/>
  <c r="AG71" i="2" s="1"/>
  <c r="AJ71" i="2" s="1"/>
  <c r="AK71" i="2" s="1"/>
  <c r="AA70" i="2"/>
  <c r="AG70" i="2" s="1"/>
  <c r="AJ70" i="2" s="1"/>
  <c r="AK70" i="2" s="1"/>
  <c r="AA69" i="2"/>
  <c r="AG69" i="2" s="1"/>
  <c r="AA68" i="2"/>
  <c r="AG68" i="2" s="1"/>
  <c r="AJ68" i="2" s="1"/>
  <c r="AK68" i="2" s="1"/>
  <c r="AA67" i="2"/>
  <c r="AG67" i="2" s="1"/>
  <c r="AA66" i="2"/>
  <c r="AG66" i="2" s="1"/>
  <c r="AA65" i="2"/>
  <c r="AG65" i="2" s="1"/>
  <c r="AA64" i="2"/>
  <c r="AG64" i="2" s="1"/>
  <c r="AJ64" i="2" s="1"/>
  <c r="AK64" i="2" s="1"/>
  <c r="AA63" i="2"/>
  <c r="AG63" i="2" s="1"/>
  <c r="AA62" i="2"/>
  <c r="AG62" i="2" s="1"/>
  <c r="AA61" i="2"/>
  <c r="AG61" i="2" s="1"/>
  <c r="AA60" i="2"/>
  <c r="AG60" i="2" s="1"/>
  <c r="AA59" i="2"/>
  <c r="AG59" i="2" s="1"/>
  <c r="AA58" i="2"/>
  <c r="AG58" i="2" s="1"/>
  <c r="AJ58" i="2" s="1"/>
  <c r="AK58" i="2" s="1"/>
  <c r="AA57" i="2"/>
  <c r="AG57" i="2" s="1"/>
  <c r="AA56" i="2"/>
  <c r="AG56" i="2" s="1"/>
  <c r="AA55" i="2"/>
  <c r="AG55" i="2" s="1"/>
  <c r="AA54" i="2"/>
  <c r="AG54" i="2" s="1"/>
  <c r="AA53" i="2"/>
  <c r="AG53" i="2" s="1"/>
  <c r="AA52" i="2"/>
  <c r="AG52" i="2" s="1"/>
  <c r="AJ52" i="2" s="1"/>
  <c r="AA51" i="2"/>
  <c r="AG51" i="2" s="1"/>
  <c r="AA50" i="2"/>
  <c r="AG50" i="2" s="1"/>
  <c r="AA49" i="2"/>
  <c r="AG49" i="2" s="1"/>
  <c r="AA48" i="2"/>
  <c r="AG48" i="2" s="1"/>
  <c r="AA47" i="2"/>
  <c r="AG47" i="2" s="1"/>
  <c r="AA46" i="2"/>
  <c r="AG46" i="2" s="1"/>
  <c r="AA45" i="2"/>
  <c r="AG45" i="2" s="1"/>
  <c r="AA44" i="2"/>
  <c r="AG44" i="2" s="1"/>
  <c r="AA43" i="2"/>
  <c r="AG43" i="2" s="1"/>
  <c r="AA42" i="2"/>
  <c r="AG42" i="2" s="1"/>
  <c r="AA41" i="2"/>
  <c r="AG41" i="2" s="1"/>
  <c r="AA40" i="2"/>
  <c r="AG40" i="2" s="1"/>
  <c r="AA39" i="2"/>
  <c r="AG39" i="2" s="1"/>
  <c r="AA38" i="2"/>
  <c r="AG38" i="2" s="1"/>
  <c r="AJ38" i="2" s="1"/>
  <c r="AK38" i="2" s="1"/>
  <c r="AA37" i="2"/>
  <c r="AG37" i="2" s="1"/>
  <c r="AA36" i="2"/>
  <c r="AG36" i="2" s="1"/>
  <c r="AA35" i="2"/>
  <c r="AG35" i="2" s="1"/>
  <c r="AA34" i="2"/>
  <c r="AG34" i="2" s="1"/>
  <c r="AJ34" i="2" s="1"/>
  <c r="AK34" i="2" s="1"/>
  <c r="AA33" i="2"/>
  <c r="AG33" i="2" s="1"/>
  <c r="AA32" i="2"/>
  <c r="AG32" i="2" s="1"/>
  <c r="AA31" i="2"/>
  <c r="AG31" i="2" s="1"/>
  <c r="AA30" i="2"/>
  <c r="AG30" i="2" s="1"/>
  <c r="AA29" i="2"/>
  <c r="AG29" i="2" s="1"/>
  <c r="AJ29" i="2" s="1"/>
  <c r="AK29" i="2" s="1"/>
  <c r="AA28" i="2"/>
  <c r="AG28" i="2" s="1"/>
  <c r="AA27" i="2"/>
  <c r="AG27" i="2" s="1"/>
  <c r="AA26" i="2"/>
  <c r="AG26" i="2" s="1"/>
  <c r="AA25" i="2"/>
  <c r="AG25" i="2" s="1"/>
  <c r="AA24" i="2"/>
  <c r="AG24" i="2" s="1"/>
  <c r="AA23" i="2"/>
  <c r="AG23" i="2" s="1"/>
  <c r="AJ23" i="2" s="1"/>
  <c r="AK23" i="2" s="1"/>
  <c r="AA22" i="2"/>
  <c r="AG22" i="2" s="1"/>
  <c r="AA21" i="2"/>
  <c r="AG21" i="2" s="1"/>
  <c r="AA20" i="2"/>
  <c r="AG20" i="2" s="1"/>
  <c r="AA19" i="2"/>
  <c r="AG19" i="2" s="1"/>
  <c r="AJ19" i="2" s="1"/>
  <c r="AK19" i="2" s="1"/>
  <c r="AA18" i="2"/>
  <c r="AG18" i="2" s="1"/>
  <c r="AJ18" i="2" s="1"/>
  <c r="AK18" i="2" s="1"/>
  <c r="AA17" i="2"/>
  <c r="AG17" i="2" s="1"/>
  <c r="AA16" i="2"/>
  <c r="AG16" i="2" s="1"/>
  <c r="AA15" i="2"/>
  <c r="AG15" i="2" s="1"/>
  <c r="AA14" i="2"/>
  <c r="AG14" i="2" s="1"/>
  <c r="AA13" i="2"/>
  <c r="AG13" i="2" s="1"/>
  <c r="AJ13" i="2" s="1"/>
  <c r="AK13" i="2" s="1"/>
  <c r="AA12" i="2"/>
  <c r="AG12" i="2" s="1"/>
  <c r="AA11" i="2"/>
  <c r="AG11" i="2" s="1"/>
  <c r="AA10" i="2"/>
  <c r="AG10" i="2" s="1"/>
  <c r="AA9" i="2"/>
  <c r="AG9" i="2" s="1"/>
  <c r="AA8" i="2"/>
  <c r="AG8" i="2" s="1"/>
  <c r="AJ8" i="2" s="1"/>
  <c r="AK8" i="2" s="1"/>
  <c r="AA7" i="2"/>
  <c r="AG7" i="2" s="1"/>
  <c r="AA6" i="2"/>
  <c r="AG6" i="2" s="1"/>
  <c r="AJ6" i="2" s="1"/>
  <c r="AK6" i="2" s="1"/>
  <c r="AA5" i="2"/>
  <c r="AG5" i="2" s="1"/>
  <c r="AA4" i="2"/>
  <c r="AG4" i="2" s="1"/>
  <c r="N5" i="5"/>
  <c r="P5" i="5"/>
  <c r="O5" i="5"/>
  <c r="AX183" i="2" l="1"/>
  <c r="BA89" i="2"/>
  <c r="BA4" i="2"/>
  <c r="BA66" i="2"/>
  <c r="BA49" i="2"/>
  <c r="BA147" i="2"/>
  <c r="BA72" i="2"/>
  <c r="BA121" i="2"/>
  <c r="BA158" i="2"/>
  <c r="BA168" i="2"/>
  <c r="BA177" i="2"/>
  <c r="BA155" i="2"/>
  <c r="BA86" i="2"/>
  <c r="BA78" i="2"/>
  <c r="BA8" i="2"/>
  <c r="BE91" i="2"/>
  <c r="AX186" i="2"/>
  <c r="BA47" i="2"/>
  <c r="BA79" i="2"/>
  <c r="BA166" i="2"/>
  <c r="BA174" i="2"/>
  <c r="BA126" i="2"/>
  <c r="BA48" i="2"/>
  <c r="BA176" i="2"/>
  <c r="BA165" i="2"/>
  <c r="BA7" i="2"/>
  <c r="BA108" i="2"/>
  <c r="BA114" i="2"/>
  <c r="BA96" i="2"/>
  <c r="BA30" i="2"/>
  <c r="BA57" i="2"/>
  <c r="BA137" i="2"/>
  <c r="BA32" i="2"/>
  <c r="BA127" i="2"/>
  <c r="BA122" i="2"/>
  <c r="BA40" i="2"/>
  <c r="BA175" i="2"/>
  <c r="BA124" i="2"/>
  <c r="BA24" i="2"/>
  <c r="BE95" i="2"/>
  <c r="BE135" i="2"/>
  <c r="AU183" i="2"/>
  <c r="BE42" i="2"/>
  <c r="BE65" i="2"/>
  <c r="AU186" i="2"/>
  <c r="AU185" i="2"/>
  <c r="AU184" i="2"/>
  <c r="BE179" i="2"/>
  <c r="BE83" i="2"/>
  <c r="BE170" i="2"/>
  <c r="BE67" i="2"/>
  <c r="BE10" i="2"/>
  <c r="BE11" i="2"/>
  <c r="BE52" i="2"/>
  <c r="BE53" i="2"/>
  <c r="BE139" i="2"/>
  <c r="BE140" i="2"/>
  <c r="BE15" i="2"/>
  <c r="BE132" i="2"/>
  <c r="AW187" i="2"/>
  <c r="BE69" i="2"/>
  <c r="BE54" i="2"/>
  <c r="BE73" i="2"/>
  <c r="AV187" i="2"/>
  <c r="BE163" i="2"/>
  <c r="BE164" i="2"/>
  <c r="BE82" i="2"/>
  <c r="BE104" i="2"/>
  <c r="BE46" i="2"/>
  <c r="BE9" i="2"/>
  <c r="BE171" i="2"/>
  <c r="BE28" i="2"/>
  <c r="BE87" i="2"/>
  <c r="BE158" i="2"/>
  <c r="BE27" i="2"/>
  <c r="BE33" i="2"/>
  <c r="BE43" i="2"/>
  <c r="BE23" i="2"/>
  <c r="BE56" i="2"/>
  <c r="BA44" i="2"/>
  <c r="BE44" i="2"/>
  <c r="BA31" i="2"/>
  <c r="BE31" i="2"/>
  <c r="BA112" i="2"/>
  <c r="BE112" i="2"/>
  <c r="BA12" i="2"/>
  <c r="BE12" i="2"/>
  <c r="BA141" i="2"/>
  <c r="BE141" i="2"/>
  <c r="BA143" i="2"/>
  <c r="BE143" i="2"/>
  <c r="BA6" i="2"/>
  <c r="BE6" i="2"/>
  <c r="BE153" i="2"/>
  <c r="BA153" i="2"/>
  <c r="BA76" i="2"/>
  <c r="BE76" i="2"/>
  <c r="BA133" i="2"/>
  <c r="BE133" i="2"/>
  <c r="BE144" i="2"/>
  <c r="BA144" i="2"/>
  <c r="BE120" i="2"/>
  <c r="BA120" i="2"/>
  <c r="BA150" i="2"/>
  <c r="BE150" i="2"/>
  <c r="BE161" i="2"/>
  <c r="BA161" i="2"/>
  <c r="BA18" i="2"/>
  <c r="BE18" i="2"/>
  <c r="BE32" i="2"/>
  <c r="BA10" i="2"/>
  <c r="BE136" i="2"/>
  <c r="BA54" i="2"/>
  <c r="BE30" i="2"/>
  <c r="BE89" i="2"/>
  <c r="BE137" i="2"/>
  <c r="BE66" i="2"/>
  <c r="BE126" i="2"/>
  <c r="BE24" i="2"/>
  <c r="BE96" i="2"/>
  <c r="BE178" i="2"/>
  <c r="BA170" i="2"/>
  <c r="BE59" i="2"/>
  <c r="BA69" i="2"/>
  <c r="BE103" i="2"/>
  <c r="BE57" i="2"/>
  <c r="BE177" i="2"/>
  <c r="BA46" i="2"/>
  <c r="BA136" i="2"/>
  <c r="BA83" i="2"/>
  <c r="BA95" i="2"/>
  <c r="BE4" i="2"/>
  <c r="BE122" i="2"/>
  <c r="BE86" i="2"/>
  <c r="BE8" i="2"/>
  <c r="BE77" i="2"/>
  <c r="BE50" i="2"/>
  <c r="BE108" i="2"/>
  <c r="BE25" i="2"/>
  <c r="BA15" i="2"/>
  <c r="BE51" i="2"/>
  <c r="BE55" i="2"/>
  <c r="BE16" i="2"/>
  <c r="BE157" i="2"/>
  <c r="BA43" i="2"/>
  <c r="BE121" i="2"/>
  <c r="AS187" i="2"/>
  <c r="BE124" i="2"/>
  <c r="BE78" i="2"/>
  <c r="BA178" i="2"/>
  <c r="BE75" i="2"/>
  <c r="BE155" i="2"/>
  <c r="BE110" i="2"/>
  <c r="BE71" i="2"/>
  <c r="BE101" i="2"/>
  <c r="BA101" i="2"/>
  <c r="BE118" i="2"/>
  <c r="BA118" i="2"/>
  <c r="BE45" i="2"/>
  <c r="BA45" i="2"/>
  <c r="BA159" i="2"/>
  <c r="BE159" i="2"/>
  <c r="BE160" i="2"/>
  <c r="BA160" i="2"/>
  <c r="BE5" i="2"/>
  <c r="BA5" i="2"/>
  <c r="BE37" i="2"/>
  <c r="BA37" i="2"/>
  <c r="BE130" i="2"/>
  <c r="BA130" i="2"/>
  <c r="BE58" i="2"/>
  <c r="BA58" i="2"/>
  <c r="BE113" i="2"/>
  <c r="BA113" i="2"/>
  <c r="I114" i="5" s="1"/>
  <c r="AX185" i="2"/>
  <c r="BE97" i="2"/>
  <c r="BA97" i="2"/>
  <c r="BA93" i="2"/>
  <c r="BE93" i="2"/>
  <c r="BA180" i="2"/>
  <c r="BE180" i="2"/>
  <c r="BE116" i="2"/>
  <c r="BA116" i="2"/>
  <c r="BA80" i="2"/>
  <c r="BE80" i="2"/>
  <c r="BA162" i="2"/>
  <c r="BE162" i="2"/>
  <c r="BA70" i="2"/>
  <c r="BE70" i="2"/>
  <c r="BA107" i="2"/>
  <c r="BE107" i="2"/>
  <c r="BE35" i="2"/>
  <c r="BA35" i="2"/>
  <c r="BE119" i="2"/>
  <c r="BA119" i="2"/>
  <c r="BE172" i="2"/>
  <c r="BA172" i="2"/>
  <c r="BA90" i="2"/>
  <c r="BE90" i="2"/>
  <c r="BA103" i="2"/>
  <c r="BE174" i="2"/>
  <c r="BA111" i="2"/>
  <c r="BE111" i="2"/>
  <c r="BA56" i="2"/>
  <c r="BE167" i="2"/>
  <c r="BA167" i="2"/>
  <c r="BE134" i="2"/>
  <c r="BA134" i="2"/>
  <c r="BA33" i="2"/>
  <c r="BA13" i="2"/>
  <c r="BE13" i="2"/>
  <c r="BE21" i="2"/>
  <c r="BA21" i="2"/>
  <c r="BE173" i="2"/>
  <c r="BA173" i="2"/>
  <c r="BA50" i="2"/>
  <c r="AR186" i="2"/>
  <c r="BE61" i="2"/>
  <c r="BA61" i="2"/>
  <c r="BE152" i="2"/>
  <c r="BA152" i="2"/>
  <c r="BE41" i="2"/>
  <c r="BA41" i="2"/>
  <c r="BE48" i="2"/>
  <c r="BA87" i="2"/>
  <c r="BA115" i="2"/>
  <c r="BE115" i="2"/>
  <c r="BE168" i="2"/>
  <c r="BE29" i="2"/>
  <c r="BA29" i="2"/>
  <c r="BE142" i="2"/>
  <c r="BA142" i="2"/>
  <c r="BA94" i="2"/>
  <c r="BE94" i="2"/>
  <c r="BA51" i="2"/>
  <c r="BA77" i="2"/>
  <c r="BA23" i="2"/>
  <c r="BE176" i="2"/>
  <c r="BA67" i="2"/>
  <c r="BE38" i="2"/>
  <c r="BA38" i="2"/>
  <c r="AR184" i="2"/>
  <c r="BE131" i="2"/>
  <c r="BA131" i="2"/>
  <c r="BA151" i="2"/>
  <c r="BE151" i="2"/>
  <c r="BA156" i="2"/>
  <c r="BE156" i="2"/>
  <c r="BE36" i="2"/>
  <c r="BA36" i="2"/>
  <c r="BA16" i="2"/>
  <c r="BE100" i="2"/>
  <c r="BA100" i="2"/>
  <c r="BA157" i="2"/>
  <c r="BA140" i="2"/>
  <c r="BE127" i="2"/>
  <c r="BA39" i="2"/>
  <c r="BE39" i="2"/>
  <c r="BA73" i="2"/>
  <c r="BA104" i="2"/>
  <c r="BE109" i="2"/>
  <c r="BA109" i="2"/>
  <c r="BA102" i="2"/>
  <c r="BE102" i="2"/>
  <c r="BE81" i="2"/>
  <c r="BA81" i="2"/>
  <c r="BE84" i="2"/>
  <c r="BA84" i="2"/>
  <c r="BE20" i="2"/>
  <c r="BA20" i="2"/>
  <c r="BE165" i="2"/>
  <c r="BE128" i="2"/>
  <c r="BA128" i="2"/>
  <c r="BE79" i="2"/>
  <c r="BA82" i="2"/>
  <c r="BA110" i="2"/>
  <c r="BE117" i="2"/>
  <c r="BA117" i="2"/>
  <c r="BE129" i="2"/>
  <c r="BA129" i="2"/>
  <c r="BE88" i="2"/>
  <c r="BA88" i="2"/>
  <c r="BA106" i="2"/>
  <c r="BE106" i="2"/>
  <c r="BA9" i="2"/>
  <c r="BE114" i="2"/>
  <c r="BE169" i="2"/>
  <c r="BA169" i="2"/>
  <c r="BE105" i="2"/>
  <c r="BA105" i="2"/>
  <c r="BE64" i="2"/>
  <c r="BA64" i="2"/>
  <c r="BA59" i="2"/>
  <c r="BA17" i="2"/>
  <c r="BE17" i="2"/>
  <c r="BE40" i="2"/>
  <c r="BA75" i="2"/>
  <c r="BA135" i="2"/>
  <c r="BA53" i="2"/>
  <c r="BE166" i="2"/>
  <c r="BA60" i="2"/>
  <c r="BE60" i="2"/>
  <c r="BA14" i="2"/>
  <c r="BE14" i="2"/>
  <c r="BA179" i="2"/>
  <c r="BA98" i="2"/>
  <c r="BE98" i="2"/>
  <c r="BE125" i="2"/>
  <c r="BA125" i="2"/>
  <c r="BA85" i="2"/>
  <c r="BE85" i="2"/>
  <c r="BE123" i="2"/>
  <c r="BA123" i="2"/>
  <c r="BA164" i="2"/>
  <c r="BA92" i="2"/>
  <c r="BE92" i="2"/>
  <c r="BE26" i="2"/>
  <c r="BA26" i="2"/>
  <c r="BA27" i="2"/>
  <c r="BE99" i="2"/>
  <c r="BA99" i="2"/>
  <c r="BE47" i="2"/>
  <c r="BA28" i="2"/>
  <c r="BA132" i="2"/>
  <c r="BA163" i="2"/>
  <c r="BA65" i="2"/>
  <c r="BA171" i="2"/>
  <c r="BA11" i="2"/>
  <c r="BE68" i="2"/>
  <c r="BA68" i="2"/>
  <c r="BE175" i="2"/>
  <c r="BA25" i="2"/>
  <c r="BE145" i="2"/>
  <c r="BA145" i="2"/>
  <c r="AP187" i="2"/>
  <c r="BE63" i="2"/>
  <c r="BA63" i="2"/>
  <c r="BE22" i="2"/>
  <c r="BA22" i="2"/>
  <c r="BE72" i="2"/>
  <c r="BE49" i="2"/>
  <c r="BE7" i="2"/>
  <c r="BE146" i="2"/>
  <c r="BA146" i="2"/>
  <c r="AR183" i="2"/>
  <c r="BE138" i="2"/>
  <c r="BA138" i="2"/>
  <c r="BA71" i="2"/>
  <c r="BE62" i="2"/>
  <c r="BA62" i="2"/>
  <c r="AQ187" i="2"/>
  <c r="BE19" i="2"/>
  <c r="BA19" i="2"/>
  <c r="I20" i="5" s="1"/>
  <c r="BE154" i="2"/>
  <c r="BA154" i="2"/>
  <c r="BA52" i="2"/>
  <c r="AT187" i="2"/>
  <c r="AY187" i="2"/>
  <c r="AR185" i="2"/>
  <c r="BA139" i="2"/>
  <c r="BA55" i="2"/>
  <c r="BC187" i="2"/>
  <c r="BA42" i="2"/>
  <c r="BE34" i="2"/>
  <c r="BA34" i="2"/>
  <c r="AK52" i="2"/>
  <c r="AM52" i="2" s="1"/>
  <c r="AK112" i="2"/>
  <c r="AM112" i="2" s="1"/>
  <c r="AK153" i="2"/>
  <c r="AK87" i="2"/>
  <c r="AM87" i="2" s="1"/>
  <c r="Z187" i="2"/>
  <c r="AJ54" i="2"/>
  <c r="AJ143" i="2"/>
  <c r="AJ144" i="2"/>
  <c r="AJ10" i="2"/>
  <c r="AJ25" i="2"/>
  <c r="AJ93" i="2"/>
  <c r="AJ81" i="2"/>
  <c r="AJ168" i="2"/>
  <c r="AJ66" i="2"/>
  <c r="AJ133" i="2"/>
  <c r="AJ104" i="2"/>
  <c r="AJ76" i="2"/>
  <c r="AJ108" i="2"/>
  <c r="AJ169" i="2"/>
  <c r="AJ94" i="2"/>
  <c r="AJ157" i="2"/>
  <c r="AJ113" i="2"/>
  <c r="AJ152" i="2"/>
  <c r="AJ129" i="2"/>
  <c r="AJ24" i="2"/>
  <c r="AJ159" i="2"/>
  <c r="AJ55" i="2"/>
  <c r="AJ131" i="2"/>
  <c r="AJ146" i="2"/>
  <c r="AJ132" i="2"/>
  <c r="AJ118" i="2"/>
  <c r="AJ15" i="2"/>
  <c r="AJ91" i="2"/>
  <c r="AJ63" i="2"/>
  <c r="AJ107" i="2"/>
  <c r="AJ78" i="2"/>
  <c r="AJ139" i="2"/>
  <c r="AJ79" i="2"/>
  <c r="AJ128" i="2"/>
  <c r="AJ42" i="2"/>
  <c r="AJ73" i="2"/>
  <c r="AJ92" i="2"/>
  <c r="AJ51" i="2"/>
  <c r="AJ141" i="2"/>
  <c r="AJ96" i="2"/>
  <c r="AJ176" i="2"/>
  <c r="AJ117" i="2"/>
  <c r="AJ43" i="2"/>
  <c r="AJ89" i="2"/>
  <c r="AJ134" i="2"/>
  <c r="AJ48" i="2"/>
  <c r="AJ49" i="2"/>
  <c r="AJ124" i="2"/>
  <c r="AJ171" i="2"/>
  <c r="AJ20" i="2"/>
  <c r="AJ53" i="2"/>
  <c r="AJ158" i="2"/>
  <c r="AJ116" i="2"/>
  <c r="AG184" i="2"/>
  <c r="AJ44" i="2"/>
  <c r="AJ166" i="2"/>
  <c r="Y187" i="2"/>
  <c r="AJ154" i="2"/>
  <c r="AJ123" i="2"/>
  <c r="AJ142" i="2"/>
  <c r="AJ61" i="2"/>
  <c r="AJ106" i="2"/>
  <c r="AK106" i="2" s="1"/>
  <c r="AM106" i="2" s="1"/>
  <c r="AE187" i="2"/>
  <c r="AJ97" i="2"/>
  <c r="AJ122" i="2"/>
  <c r="AJ30" i="2"/>
  <c r="AJ69" i="2"/>
  <c r="AJ149" i="2"/>
  <c r="AJ57" i="2"/>
  <c r="AJ84" i="2"/>
  <c r="AJ164" i="2"/>
  <c r="AJ33" i="2"/>
  <c r="AJ72" i="2"/>
  <c r="AJ86" i="2"/>
  <c r="AJ174" i="2"/>
  <c r="AJ148" i="2"/>
  <c r="AJ136" i="2"/>
  <c r="AJ178" i="2"/>
  <c r="AJ114" i="2"/>
  <c r="AJ126" i="2"/>
  <c r="AJ179" i="2"/>
  <c r="AJ35" i="2"/>
  <c r="AJ74" i="2"/>
  <c r="AJ59" i="2"/>
  <c r="AJ127" i="2"/>
  <c r="AD187" i="2"/>
  <c r="AJ119" i="2"/>
  <c r="AJ39" i="2"/>
  <c r="AJ109" i="2"/>
  <c r="AJ5" i="2"/>
  <c r="AC187" i="2"/>
  <c r="AF187" i="2"/>
  <c r="AH187" i="2"/>
  <c r="M188" i="5" s="1"/>
  <c r="AM170" i="2"/>
  <c r="AM6" i="2"/>
  <c r="AM120" i="2"/>
  <c r="AM8" i="2"/>
  <c r="AM180" i="2"/>
  <c r="AM70" i="2"/>
  <c r="AM102" i="2"/>
  <c r="AM23" i="2"/>
  <c r="AM18" i="2"/>
  <c r="AM160" i="2"/>
  <c r="AM80" i="2"/>
  <c r="AJ16" i="2"/>
  <c r="AM38" i="2"/>
  <c r="AJ67" i="2"/>
  <c r="AM173" i="2"/>
  <c r="AM13" i="2"/>
  <c r="AJ47" i="2"/>
  <c r="AM58" i="2"/>
  <c r="AJ145" i="2"/>
  <c r="AM162" i="2"/>
  <c r="AJ36" i="2"/>
  <c r="AJ75" i="2"/>
  <c r="AM19" i="2"/>
  <c r="AM64" i="2"/>
  <c r="AG185" i="2"/>
  <c r="AJ140" i="2"/>
  <c r="AJ135" i="2"/>
  <c r="AJ65" i="2"/>
  <c r="AJ82" i="2"/>
  <c r="AM163" i="2"/>
  <c r="AJ9" i="2"/>
  <c r="AJ37" i="2"/>
  <c r="AM71" i="2"/>
  <c r="AJ130" i="2"/>
  <c r="AJ175" i="2"/>
  <c r="AJ26" i="2"/>
  <c r="AJ60" i="2"/>
  <c r="AJ77" i="2"/>
  <c r="AM99" i="2"/>
  <c r="AJ125" i="2"/>
  <c r="AA186" i="2"/>
  <c r="AB187" i="2"/>
  <c r="AM83" i="2"/>
  <c r="AA183" i="2"/>
  <c r="AJ14" i="2"/>
  <c r="AJ31" i="2"/>
  <c r="AM98" i="2"/>
  <c r="AJ4" i="2"/>
  <c r="AG183" i="2"/>
  <c r="AA185" i="2"/>
  <c r="AM88" i="2"/>
  <c r="AJ21" i="2"/>
  <c r="AA184" i="2"/>
  <c r="AJ105" i="2"/>
  <c r="AJ110" i="2"/>
  <c r="AJ115" i="2"/>
  <c r="AJ11" i="2"/>
  <c r="AJ62" i="2"/>
  <c r="AJ95" i="2"/>
  <c r="AM155" i="2"/>
  <c r="AJ50" i="2"/>
  <c r="AM177" i="2"/>
  <c r="AM34" i="2"/>
  <c r="AM101" i="2"/>
  <c r="AJ45" i="2"/>
  <c r="AM68" i="2"/>
  <c r="AM29" i="2"/>
  <c r="AJ85" i="2"/>
  <c r="AM167" i="2"/>
  <c r="AJ100" i="2"/>
  <c r="AM137" i="2"/>
  <c r="AJ165" i="2"/>
  <c r="AJ28" i="2"/>
  <c r="AJ90" i="2"/>
  <c r="AM172" i="2"/>
  <c r="AM138" i="2"/>
  <c r="AJ156" i="2"/>
  <c r="AJ40" i="2"/>
  <c r="AJ150" i="2"/>
  <c r="AM161" i="2"/>
  <c r="AJ17" i="2"/>
  <c r="AJ27" i="2"/>
  <c r="AJ41" i="2"/>
  <c r="AJ56" i="2"/>
  <c r="AK56" i="2" s="1"/>
  <c r="AJ22" i="2"/>
  <c r="AJ32" i="2"/>
  <c r="AJ7" i="2"/>
  <c r="AJ12" i="2"/>
  <c r="AM151" i="2"/>
  <c r="AJ46" i="2"/>
  <c r="AM111" i="2"/>
  <c r="AM121" i="2"/>
  <c r="AG147" i="2"/>
  <c r="BE147" i="2" s="1"/>
  <c r="AJ103" i="2"/>
  <c r="A185" i="5"/>
  <c r="A186" i="5"/>
  <c r="A187" i="5"/>
  <c r="A188" i="5"/>
  <c r="A184" i="5"/>
  <c r="Q180" i="5"/>
  <c r="Q181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B4" i="5"/>
  <c r="C4" i="5"/>
  <c r="D4" i="5"/>
  <c r="E4" i="5"/>
  <c r="F4" i="5"/>
  <c r="G4" i="5"/>
  <c r="A4" i="5"/>
  <c r="BB146" i="2" l="1"/>
  <c r="J147" i="5" s="1"/>
  <c r="I147" i="5"/>
  <c r="BB103" i="2"/>
  <c r="J104" i="5" s="1"/>
  <c r="I104" i="5"/>
  <c r="BB45" i="2"/>
  <c r="J46" i="5" s="1"/>
  <c r="I46" i="5"/>
  <c r="BB46" i="2"/>
  <c r="I47" i="5"/>
  <c r="BB150" i="2"/>
  <c r="J151" i="5" s="1"/>
  <c r="I151" i="5"/>
  <c r="BB141" i="2"/>
  <c r="I142" i="5"/>
  <c r="BB176" i="2"/>
  <c r="I177" i="5"/>
  <c r="BB120" i="2"/>
  <c r="BD120" i="2" s="1"/>
  <c r="L121" i="5" s="1"/>
  <c r="I121" i="5"/>
  <c r="BB153" i="2"/>
  <c r="I154" i="5"/>
  <c r="BB8" i="2"/>
  <c r="BF8" i="2" s="1"/>
  <c r="I9" i="5"/>
  <c r="BB62" i="2"/>
  <c r="J63" i="5" s="1"/>
  <c r="I63" i="5"/>
  <c r="BB145" i="2"/>
  <c r="J146" i="5" s="1"/>
  <c r="I146" i="5"/>
  <c r="BB65" i="2"/>
  <c r="J66" i="5" s="1"/>
  <c r="I66" i="5"/>
  <c r="BB26" i="2"/>
  <c r="J27" i="5" s="1"/>
  <c r="I27" i="5"/>
  <c r="BB85" i="2"/>
  <c r="J86" i="5" s="1"/>
  <c r="I86" i="5"/>
  <c r="BB17" i="2"/>
  <c r="J18" i="5" s="1"/>
  <c r="I18" i="5"/>
  <c r="BB117" i="2"/>
  <c r="J118" i="5" s="1"/>
  <c r="I118" i="5"/>
  <c r="BB20" i="2"/>
  <c r="J21" i="5" s="1"/>
  <c r="I21" i="5"/>
  <c r="BB109" i="2"/>
  <c r="J110" i="5" s="1"/>
  <c r="I110" i="5"/>
  <c r="BB157" i="2"/>
  <c r="J158" i="5" s="1"/>
  <c r="I158" i="5"/>
  <c r="BB29" i="2"/>
  <c r="J30" i="5" s="1"/>
  <c r="I30" i="5"/>
  <c r="BB167" i="2"/>
  <c r="J168" i="5" s="1"/>
  <c r="I168" i="5"/>
  <c r="BB90" i="2"/>
  <c r="J91" i="5" s="1"/>
  <c r="I91" i="5"/>
  <c r="BB107" i="2"/>
  <c r="J108" i="5" s="1"/>
  <c r="I108" i="5"/>
  <c r="BB5" i="2"/>
  <c r="J6" i="5" s="1"/>
  <c r="I6" i="5"/>
  <c r="BB118" i="2"/>
  <c r="J119" i="5" s="1"/>
  <c r="I119" i="5"/>
  <c r="BB178" i="2"/>
  <c r="J179" i="5" s="1"/>
  <c r="I179" i="5"/>
  <c r="BB12" i="2"/>
  <c r="J13" i="5" s="1"/>
  <c r="I13" i="5"/>
  <c r="BB124" i="2"/>
  <c r="I125" i="5"/>
  <c r="BB30" i="2"/>
  <c r="I31" i="5"/>
  <c r="BB126" i="2"/>
  <c r="I127" i="5"/>
  <c r="BB78" i="2"/>
  <c r="I79" i="5"/>
  <c r="BB147" i="2"/>
  <c r="J148" i="5" s="1"/>
  <c r="I148" i="5"/>
  <c r="BB134" i="2"/>
  <c r="J135" i="5" s="1"/>
  <c r="I135" i="5"/>
  <c r="BB140" i="2"/>
  <c r="J141" i="5" s="1"/>
  <c r="I141" i="5"/>
  <c r="BB41" i="2"/>
  <c r="J42" i="5" s="1"/>
  <c r="I42" i="5"/>
  <c r="BB10" i="2"/>
  <c r="I11" i="5"/>
  <c r="BB72" i="2"/>
  <c r="I73" i="5"/>
  <c r="BB34" i="2"/>
  <c r="J35" i="5" s="1"/>
  <c r="I35" i="5"/>
  <c r="BB163" i="2"/>
  <c r="J164" i="5" s="1"/>
  <c r="I164" i="5"/>
  <c r="BB125" i="2"/>
  <c r="J126" i="5" s="1"/>
  <c r="I126" i="5"/>
  <c r="BB60" i="2"/>
  <c r="J61" i="5" s="1"/>
  <c r="I61" i="5"/>
  <c r="BB59" i="2"/>
  <c r="J60" i="5" s="1"/>
  <c r="I60" i="5"/>
  <c r="BB9" i="2"/>
  <c r="J10" i="5" s="1"/>
  <c r="I10" i="5"/>
  <c r="BB100" i="2"/>
  <c r="J101" i="5" s="1"/>
  <c r="I101" i="5"/>
  <c r="BB151" i="2"/>
  <c r="J152" i="5" s="1"/>
  <c r="I152" i="5"/>
  <c r="BB23" i="2"/>
  <c r="J24" i="5" s="1"/>
  <c r="I24" i="5"/>
  <c r="BB152" i="2"/>
  <c r="J153" i="5" s="1"/>
  <c r="I153" i="5"/>
  <c r="BB21" i="2"/>
  <c r="J22" i="5" s="1"/>
  <c r="I22" i="5"/>
  <c r="BB172" i="2"/>
  <c r="J173" i="5" s="1"/>
  <c r="I173" i="5"/>
  <c r="BB144" i="2"/>
  <c r="I145" i="5"/>
  <c r="BB175" i="2"/>
  <c r="I176" i="5"/>
  <c r="BB96" i="2"/>
  <c r="I97" i="5"/>
  <c r="BB174" i="2"/>
  <c r="I175" i="5"/>
  <c r="BB86" i="2"/>
  <c r="I87" i="5"/>
  <c r="BB49" i="2"/>
  <c r="I50" i="5"/>
  <c r="BB129" i="2"/>
  <c r="J130" i="5" s="1"/>
  <c r="I130" i="5"/>
  <c r="BB142" i="2"/>
  <c r="J143" i="5" s="1"/>
  <c r="I143" i="5"/>
  <c r="BB27" i="2"/>
  <c r="J28" i="5" s="1"/>
  <c r="I28" i="5"/>
  <c r="BB14" i="2"/>
  <c r="J15" i="5" s="1"/>
  <c r="I15" i="5"/>
  <c r="BB173" i="2"/>
  <c r="J174" i="5" s="1"/>
  <c r="I174" i="5"/>
  <c r="BB48" i="2"/>
  <c r="I49" i="5"/>
  <c r="BB52" i="2"/>
  <c r="J53" i="5" s="1"/>
  <c r="I53" i="5"/>
  <c r="BB71" i="2"/>
  <c r="J72" i="5" s="1"/>
  <c r="I72" i="5"/>
  <c r="BB25" i="2"/>
  <c r="J26" i="5" s="1"/>
  <c r="I26" i="5"/>
  <c r="BB132" i="2"/>
  <c r="J133" i="5" s="1"/>
  <c r="I133" i="5"/>
  <c r="BB64" i="2"/>
  <c r="J65" i="5" s="1"/>
  <c r="I65" i="5"/>
  <c r="BB110" i="2"/>
  <c r="J111" i="5" s="1"/>
  <c r="I111" i="5"/>
  <c r="BB84" i="2"/>
  <c r="J85" i="5" s="1"/>
  <c r="I85" i="5"/>
  <c r="BB104" i="2"/>
  <c r="J105" i="5" s="1"/>
  <c r="I105" i="5"/>
  <c r="BB131" i="2"/>
  <c r="J132" i="5" s="1"/>
  <c r="I132" i="5"/>
  <c r="BB77" i="2"/>
  <c r="J78" i="5" s="1"/>
  <c r="I78" i="5"/>
  <c r="BB56" i="2"/>
  <c r="J57" i="5" s="1"/>
  <c r="I57" i="5"/>
  <c r="BB70" i="2"/>
  <c r="J71" i="5" s="1"/>
  <c r="I71" i="5"/>
  <c r="BB180" i="2"/>
  <c r="J181" i="5" s="1"/>
  <c r="I181" i="5"/>
  <c r="BB58" i="2"/>
  <c r="J59" i="5" s="1"/>
  <c r="I59" i="5"/>
  <c r="BB160" i="2"/>
  <c r="J161" i="5" s="1"/>
  <c r="I161" i="5"/>
  <c r="BB101" i="2"/>
  <c r="J102" i="5" s="1"/>
  <c r="I102" i="5"/>
  <c r="BB15" i="2"/>
  <c r="I16" i="5"/>
  <c r="BB69" i="2"/>
  <c r="J70" i="5" s="1"/>
  <c r="I70" i="5"/>
  <c r="BB18" i="2"/>
  <c r="BD18" i="2" s="1"/>
  <c r="L19" i="5" s="1"/>
  <c r="I19" i="5"/>
  <c r="BB6" i="2"/>
  <c r="I7" i="5"/>
  <c r="BB112" i="2"/>
  <c r="BF112" i="2" s="1"/>
  <c r="I113" i="5"/>
  <c r="BB40" i="2"/>
  <c r="I41" i="5"/>
  <c r="BB114" i="2"/>
  <c r="I115" i="5"/>
  <c r="BB166" i="2"/>
  <c r="I167" i="5"/>
  <c r="BB155" i="2"/>
  <c r="I156" i="5"/>
  <c r="BB66" i="2"/>
  <c r="I67" i="5"/>
  <c r="BB139" i="2"/>
  <c r="J140" i="5" s="1"/>
  <c r="I140" i="5"/>
  <c r="BB11" i="2"/>
  <c r="J12" i="5" s="1"/>
  <c r="I12" i="5"/>
  <c r="BB37" i="2"/>
  <c r="J38" i="5" s="1"/>
  <c r="I38" i="5"/>
  <c r="BB137" i="2"/>
  <c r="I138" i="5"/>
  <c r="BB171" i="2"/>
  <c r="J172" i="5" s="1"/>
  <c r="I172" i="5"/>
  <c r="BB102" i="2"/>
  <c r="J103" i="5" s="1"/>
  <c r="I103" i="5"/>
  <c r="BB156" i="2"/>
  <c r="J157" i="5" s="1"/>
  <c r="I157" i="5"/>
  <c r="BB67" i="2"/>
  <c r="J68" i="5" s="1"/>
  <c r="I68" i="5"/>
  <c r="BB116" i="2"/>
  <c r="J117" i="5" s="1"/>
  <c r="I117" i="5"/>
  <c r="BB57" i="2"/>
  <c r="I58" i="5"/>
  <c r="BB42" i="2"/>
  <c r="J43" i="5" s="1"/>
  <c r="I43" i="5"/>
  <c r="BB154" i="2"/>
  <c r="J155" i="5" s="1"/>
  <c r="I155" i="5"/>
  <c r="BB138" i="2"/>
  <c r="J139" i="5" s="1"/>
  <c r="I139" i="5"/>
  <c r="BB22" i="2"/>
  <c r="J23" i="5" s="1"/>
  <c r="I23" i="5"/>
  <c r="BB28" i="2"/>
  <c r="J29" i="5" s="1"/>
  <c r="I29" i="5"/>
  <c r="BB92" i="2"/>
  <c r="J93" i="5" s="1"/>
  <c r="I93" i="5"/>
  <c r="BB53" i="2"/>
  <c r="J54" i="5" s="1"/>
  <c r="I54" i="5"/>
  <c r="BB106" i="2"/>
  <c r="J107" i="5" s="1"/>
  <c r="I107" i="5"/>
  <c r="BB82" i="2"/>
  <c r="J83" i="5" s="1"/>
  <c r="I83" i="5"/>
  <c r="BB73" i="2"/>
  <c r="J74" i="5" s="1"/>
  <c r="I74" i="5"/>
  <c r="BB16" i="2"/>
  <c r="J17" i="5" s="1"/>
  <c r="I17" i="5"/>
  <c r="BB51" i="2"/>
  <c r="J52" i="5" s="1"/>
  <c r="I52" i="5"/>
  <c r="BB61" i="2"/>
  <c r="J62" i="5" s="1"/>
  <c r="I62" i="5"/>
  <c r="BB119" i="2"/>
  <c r="J120" i="5" s="1"/>
  <c r="I120" i="5"/>
  <c r="BB95" i="2"/>
  <c r="J96" i="5" s="1"/>
  <c r="I96" i="5"/>
  <c r="BB161" i="2"/>
  <c r="BF161" i="2" s="1"/>
  <c r="I162" i="5"/>
  <c r="BB122" i="2"/>
  <c r="I123" i="5"/>
  <c r="BB108" i="2"/>
  <c r="I109" i="5"/>
  <c r="BB79" i="2"/>
  <c r="I80" i="5"/>
  <c r="BB177" i="2"/>
  <c r="BF177" i="2" s="1"/>
  <c r="I178" i="5"/>
  <c r="BB4" i="2"/>
  <c r="I5" i="5"/>
  <c r="BB50" i="2"/>
  <c r="J51" i="5" s="1"/>
  <c r="I51" i="5"/>
  <c r="BB80" i="2"/>
  <c r="J81" i="5" s="1"/>
  <c r="I81" i="5"/>
  <c r="BB44" i="2"/>
  <c r="I45" i="5"/>
  <c r="BB24" i="2"/>
  <c r="I25" i="5"/>
  <c r="BB68" i="2"/>
  <c r="J69" i="5" s="1"/>
  <c r="I69" i="5"/>
  <c r="BB164" i="2"/>
  <c r="J165" i="5" s="1"/>
  <c r="I165" i="5"/>
  <c r="BB98" i="2"/>
  <c r="J99" i="5" s="1"/>
  <c r="I99" i="5"/>
  <c r="BB135" i="2"/>
  <c r="J136" i="5" s="1"/>
  <c r="I136" i="5"/>
  <c r="BB105" i="2"/>
  <c r="J106" i="5" s="1"/>
  <c r="I106" i="5"/>
  <c r="BB88" i="2"/>
  <c r="J89" i="5" s="1"/>
  <c r="I89" i="5"/>
  <c r="BB81" i="2"/>
  <c r="J82" i="5" s="1"/>
  <c r="I82" i="5"/>
  <c r="BB36" i="2"/>
  <c r="J37" i="5" s="1"/>
  <c r="I37" i="5"/>
  <c r="BB115" i="2"/>
  <c r="J116" i="5" s="1"/>
  <c r="I116" i="5"/>
  <c r="BB13" i="2"/>
  <c r="J14" i="5" s="1"/>
  <c r="I14" i="5"/>
  <c r="BB111" i="2"/>
  <c r="J112" i="5" s="1"/>
  <c r="I112" i="5"/>
  <c r="BB162" i="2"/>
  <c r="J163" i="5" s="1"/>
  <c r="I163" i="5"/>
  <c r="BB93" i="2"/>
  <c r="J94" i="5" s="1"/>
  <c r="I94" i="5"/>
  <c r="BB130" i="2"/>
  <c r="J131" i="5" s="1"/>
  <c r="I131" i="5"/>
  <c r="BB83" i="2"/>
  <c r="I84" i="5"/>
  <c r="BB170" i="2"/>
  <c r="I171" i="5"/>
  <c r="BB133" i="2"/>
  <c r="I134" i="5"/>
  <c r="BB143" i="2"/>
  <c r="J144" i="5" s="1"/>
  <c r="I144" i="5"/>
  <c r="BB31" i="2"/>
  <c r="I32" i="5"/>
  <c r="BB127" i="2"/>
  <c r="I128" i="5"/>
  <c r="BB7" i="2"/>
  <c r="I8" i="5"/>
  <c r="BB47" i="2"/>
  <c r="I48" i="5"/>
  <c r="BB168" i="2"/>
  <c r="I169" i="5"/>
  <c r="BB89" i="2"/>
  <c r="I90" i="5"/>
  <c r="BB169" i="2"/>
  <c r="J170" i="5" s="1"/>
  <c r="I170" i="5"/>
  <c r="BB76" i="2"/>
  <c r="I77" i="5"/>
  <c r="BB121" i="2"/>
  <c r="BF121" i="2" s="1"/>
  <c r="I122" i="5"/>
  <c r="BB55" i="2"/>
  <c r="J56" i="5" s="1"/>
  <c r="I56" i="5"/>
  <c r="BB63" i="2"/>
  <c r="J64" i="5" s="1"/>
  <c r="I64" i="5"/>
  <c r="BB99" i="2"/>
  <c r="J100" i="5" s="1"/>
  <c r="I100" i="5"/>
  <c r="BB123" i="2"/>
  <c r="J124" i="5" s="1"/>
  <c r="I124" i="5"/>
  <c r="BB179" i="2"/>
  <c r="J180" i="5" s="1"/>
  <c r="I180" i="5"/>
  <c r="BB75" i="2"/>
  <c r="J76" i="5" s="1"/>
  <c r="I76" i="5"/>
  <c r="BB128" i="2"/>
  <c r="J129" i="5" s="1"/>
  <c r="I129" i="5"/>
  <c r="BB39" i="2"/>
  <c r="J40" i="5" s="1"/>
  <c r="I40" i="5"/>
  <c r="BB38" i="2"/>
  <c r="J39" i="5" s="1"/>
  <c r="I39" i="5"/>
  <c r="BB94" i="2"/>
  <c r="J95" i="5" s="1"/>
  <c r="I95" i="5"/>
  <c r="BB87" i="2"/>
  <c r="J88" i="5" s="1"/>
  <c r="I88" i="5"/>
  <c r="BB33" i="2"/>
  <c r="J34" i="5" s="1"/>
  <c r="I34" i="5"/>
  <c r="BB35" i="2"/>
  <c r="J36" i="5" s="1"/>
  <c r="I36" i="5"/>
  <c r="BB97" i="2"/>
  <c r="J98" i="5" s="1"/>
  <c r="I98" i="5"/>
  <c r="BB159" i="2"/>
  <c r="J160" i="5" s="1"/>
  <c r="I160" i="5"/>
  <c r="BB43" i="2"/>
  <c r="J44" i="5" s="1"/>
  <c r="I44" i="5"/>
  <c r="BB136" i="2"/>
  <c r="I137" i="5"/>
  <c r="BB54" i="2"/>
  <c r="I55" i="5"/>
  <c r="BB32" i="2"/>
  <c r="I33" i="5"/>
  <c r="BB165" i="2"/>
  <c r="I166" i="5"/>
  <c r="BB158" i="2"/>
  <c r="I159" i="5"/>
  <c r="BF155" i="2"/>
  <c r="BA91" i="2"/>
  <c r="BE149" i="2"/>
  <c r="BA149" i="2"/>
  <c r="AU187" i="2"/>
  <c r="BF170" i="2"/>
  <c r="BF153" i="2"/>
  <c r="BD150" i="2"/>
  <c r="L151" i="5" s="1"/>
  <c r="BD6" i="2"/>
  <c r="L7" i="5" s="1"/>
  <c r="BE185" i="2"/>
  <c r="AR187" i="2"/>
  <c r="BD11" i="2"/>
  <c r="L12" i="5" s="1"/>
  <c r="BF98" i="2"/>
  <c r="BE183" i="2"/>
  <c r="BD142" i="2"/>
  <c r="L143" i="5" s="1"/>
  <c r="BD90" i="2"/>
  <c r="L91" i="5" s="1"/>
  <c r="BD14" i="2"/>
  <c r="L15" i="5" s="1"/>
  <c r="BE148" i="2"/>
  <c r="BA148" i="2"/>
  <c r="I149" i="5" s="1"/>
  <c r="BD118" i="2"/>
  <c r="L119" i="5" s="1"/>
  <c r="BD62" i="2"/>
  <c r="L63" i="5" s="1"/>
  <c r="BD109" i="2"/>
  <c r="L110" i="5" s="1"/>
  <c r="BF29" i="2"/>
  <c r="BD29" i="2"/>
  <c r="L30" i="5" s="1"/>
  <c r="BD180" i="2"/>
  <c r="L181" i="5" s="1"/>
  <c r="BD103" i="2"/>
  <c r="BD59" i="2"/>
  <c r="L60" i="5" s="1"/>
  <c r="AX184" i="2"/>
  <c r="AX187" i="2" s="1"/>
  <c r="BE74" i="2"/>
  <c r="BE184" i="2" s="1"/>
  <c r="BA74" i="2"/>
  <c r="BF23" i="2"/>
  <c r="BD85" i="2"/>
  <c r="L86" i="5" s="1"/>
  <c r="BD134" i="2"/>
  <c r="L135" i="5" s="1"/>
  <c r="BD147" i="2"/>
  <c r="BD117" i="2"/>
  <c r="L118" i="5" s="1"/>
  <c r="BB19" i="2"/>
  <c r="J20" i="5" s="1"/>
  <c r="BA183" i="2"/>
  <c r="BD172" i="2"/>
  <c r="L173" i="5" s="1"/>
  <c r="BD37" i="2"/>
  <c r="L38" i="5" s="1"/>
  <c r="BD42" i="2"/>
  <c r="L43" i="5" s="1"/>
  <c r="BD21" i="2"/>
  <c r="L22" i="5" s="1"/>
  <c r="BD5" i="2"/>
  <c r="L6" i="5" s="1"/>
  <c r="BD140" i="2"/>
  <c r="L141" i="5" s="1"/>
  <c r="BF111" i="2"/>
  <c r="BD20" i="2"/>
  <c r="L21" i="5" s="1"/>
  <c r="BF64" i="2"/>
  <c r="BD81" i="2"/>
  <c r="L82" i="5" s="1"/>
  <c r="BF167" i="2"/>
  <c r="BD167" i="2"/>
  <c r="L168" i="5" s="1"/>
  <c r="BB113" i="2"/>
  <c r="J114" i="5" s="1"/>
  <c r="BA185" i="2"/>
  <c r="BD132" i="2"/>
  <c r="L133" i="5" s="1"/>
  <c r="BD45" i="2"/>
  <c r="L46" i="5" s="1"/>
  <c r="BD34" i="2"/>
  <c r="L35" i="5" s="1"/>
  <c r="BF34" i="2"/>
  <c r="BD27" i="2"/>
  <c r="L28" i="5" s="1"/>
  <c r="BD131" i="2"/>
  <c r="L132" i="5" s="1"/>
  <c r="BF173" i="2"/>
  <c r="BD101" i="2"/>
  <c r="L102" i="5" s="1"/>
  <c r="AK93" i="2"/>
  <c r="AK25" i="2"/>
  <c r="AK97" i="2"/>
  <c r="AM97" i="2" s="1"/>
  <c r="AK27" i="2"/>
  <c r="AK176" i="2"/>
  <c r="AK125" i="2"/>
  <c r="AK75" i="2"/>
  <c r="AK154" i="2"/>
  <c r="AM154" i="2" s="1"/>
  <c r="AK92" i="2"/>
  <c r="AK11" i="2"/>
  <c r="AK157" i="2"/>
  <c r="AK116" i="2"/>
  <c r="AK53" i="2"/>
  <c r="AK78" i="2"/>
  <c r="AK5" i="2"/>
  <c r="AK84" i="2"/>
  <c r="AK20" i="2"/>
  <c r="AK107" i="2"/>
  <c r="AK133" i="2"/>
  <c r="AK7" i="2"/>
  <c r="AK118" i="2"/>
  <c r="BF118" i="2" s="1"/>
  <c r="AK32" i="2"/>
  <c r="AM32" i="2" s="1"/>
  <c r="AK134" i="2"/>
  <c r="BF134" i="2" s="1"/>
  <c r="AK45" i="2"/>
  <c r="AK10" i="2"/>
  <c r="AM10" i="2" s="1"/>
  <c r="AK131" i="2"/>
  <c r="AK55" i="2"/>
  <c r="BF55" i="2" s="1"/>
  <c r="AK61" i="2"/>
  <c r="AK17" i="2"/>
  <c r="AK126" i="2"/>
  <c r="BF126" i="2" s="1"/>
  <c r="AK24" i="2"/>
  <c r="AK150" i="2"/>
  <c r="AK152" i="2"/>
  <c r="AK40" i="2"/>
  <c r="AK62" i="2"/>
  <c r="AK36" i="2"/>
  <c r="AM36" i="2" s="1"/>
  <c r="AK136" i="2"/>
  <c r="AK156" i="2"/>
  <c r="AK77" i="2"/>
  <c r="AK148" i="2"/>
  <c r="AK60" i="2"/>
  <c r="AM60" i="2" s="1"/>
  <c r="AK44" i="2"/>
  <c r="AM44" i="2" s="1"/>
  <c r="AK169" i="2"/>
  <c r="AK158" i="2"/>
  <c r="AK21" i="2"/>
  <c r="AM21" i="2" s="1"/>
  <c r="AK130" i="2"/>
  <c r="AK164" i="2"/>
  <c r="AK46" i="2"/>
  <c r="BF46" i="2" s="1"/>
  <c r="AK100" i="2"/>
  <c r="AK37" i="2"/>
  <c r="AK67" i="2"/>
  <c r="AM67" i="2" s="1"/>
  <c r="AK57" i="2"/>
  <c r="AK171" i="2"/>
  <c r="AK63" i="2"/>
  <c r="AK66" i="2"/>
  <c r="AK30" i="2"/>
  <c r="AK22" i="2"/>
  <c r="AK31" i="2"/>
  <c r="AM31" i="2" s="1"/>
  <c r="AK135" i="2"/>
  <c r="AK146" i="2"/>
  <c r="AK14" i="2"/>
  <c r="AM14" i="2" s="1"/>
  <c r="AK41" i="2"/>
  <c r="AM41" i="2" s="1"/>
  <c r="AK179" i="2"/>
  <c r="AK159" i="2"/>
  <c r="AK96" i="2"/>
  <c r="AK141" i="2"/>
  <c r="AK95" i="2"/>
  <c r="AK178" i="2"/>
  <c r="AK113" i="2"/>
  <c r="AK166" i="2"/>
  <c r="AK73" i="2"/>
  <c r="AM73" i="2" s="1"/>
  <c r="AK90" i="2"/>
  <c r="AK105" i="2"/>
  <c r="AK175" i="2"/>
  <c r="AK79" i="2"/>
  <c r="BF79" i="2" s="1"/>
  <c r="AK108" i="2"/>
  <c r="AK76" i="2"/>
  <c r="AK9" i="2"/>
  <c r="AK39" i="2"/>
  <c r="AK149" i="2"/>
  <c r="AK124" i="2"/>
  <c r="AK91" i="2"/>
  <c r="AK168" i="2"/>
  <c r="AM168" i="2" s="1"/>
  <c r="AK82" i="2"/>
  <c r="AM82" i="2" s="1"/>
  <c r="AK48" i="2"/>
  <c r="BF48" i="2" s="1"/>
  <c r="AK65" i="2"/>
  <c r="AK127" i="2"/>
  <c r="AK122" i="2"/>
  <c r="AK132" i="2"/>
  <c r="AK59" i="2"/>
  <c r="BF59" i="2" s="1"/>
  <c r="AK89" i="2"/>
  <c r="AK74" i="2"/>
  <c r="AK43" i="2"/>
  <c r="AK144" i="2"/>
  <c r="AK140" i="2"/>
  <c r="AK35" i="2"/>
  <c r="AK117" i="2"/>
  <c r="AK143" i="2"/>
  <c r="AK54" i="2"/>
  <c r="AK50" i="2"/>
  <c r="AK142" i="2"/>
  <c r="AK114" i="2"/>
  <c r="AK123" i="2"/>
  <c r="AK129" i="2"/>
  <c r="AK51" i="2"/>
  <c r="AK115" i="2"/>
  <c r="AK174" i="2"/>
  <c r="AK42" i="2"/>
  <c r="AK94" i="2"/>
  <c r="AK110" i="2"/>
  <c r="AK26" i="2"/>
  <c r="BF26" i="2" s="1"/>
  <c r="AK145" i="2"/>
  <c r="AK86" i="2"/>
  <c r="AK128" i="2"/>
  <c r="AK72" i="2"/>
  <c r="BF72" i="2" s="1"/>
  <c r="AK28" i="2"/>
  <c r="AM153" i="2"/>
  <c r="AK47" i="2"/>
  <c r="AK33" i="2"/>
  <c r="AK139" i="2"/>
  <c r="AK165" i="2"/>
  <c r="AK104" i="2"/>
  <c r="AK12" i="2"/>
  <c r="AK85" i="2"/>
  <c r="AK16" i="2"/>
  <c r="AK119" i="2"/>
  <c r="AK69" i="2"/>
  <c r="AK49" i="2"/>
  <c r="BF49" i="2" s="1"/>
  <c r="AK15" i="2"/>
  <c r="AK81" i="2"/>
  <c r="AK109" i="2"/>
  <c r="BF109" i="2" s="1"/>
  <c r="AM56" i="2"/>
  <c r="AK103" i="2"/>
  <c r="BF103" i="2" s="1"/>
  <c r="AJ185" i="2"/>
  <c r="I186" i="5" s="1"/>
  <c r="AJ184" i="2"/>
  <c r="I185" i="5" s="1"/>
  <c r="AA187" i="2"/>
  <c r="AG186" i="2"/>
  <c r="AG187" i="2" s="1"/>
  <c r="AJ147" i="2"/>
  <c r="AK4" i="2"/>
  <c r="AJ183" i="2"/>
  <c r="I184" i="5" s="1"/>
  <c r="Q186" i="2"/>
  <c r="O186" i="2"/>
  <c r="N186" i="2"/>
  <c r="M186" i="2"/>
  <c r="L186" i="2"/>
  <c r="K186" i="2"/>
  <c r="I186" i="2"/>
  <c r="H186" i="2"/>
  <c r="Q185" i="2"/>
  <c r="O185" i="2"/>
  <c r="N185" i="2"/>
  <c r="M185" i="2"/>
  <c r="L185" i="2"/>
  <c r="K185" i="2"/>
  <c r="I185" i="2"/>
  <c r="H185" i="2"/>
  <c r="Q184" i="2"/>
  <c r="O184" i="2"/>
  <c r="N184" i="2"/>
  <c r="M184" i="2"/>
  <c r="L184" i="2"/>
  <c r="K184" i="2"/>
  <c r="I184" i="2"/>
  <c r="H184" i="2"/>
  <c r="Q183" i="2"/>
  <c r="O183" i="2"/>
  <c r="N183" i="2"/>
  <c r="M183" i="2"/>
  <c r="L183" i="2"/>
  <c r="K183" i="2"/>
  <c r="I183" i="2"/>
  <c r="H183" i="2"/>
  <c r="J43" i="2"/>
  <c r="P43" i="2" s="1"/>
  <c r="AN43" i="2" s="1"/>
  <c r="J42" i="2"/>
  <c r="P42" i="2" s="1"/>
  <c r="AN42" i="2" s="1"/>
  <c r="J157" i="2"/>
  <c r="P157" i="2" s="1"/>
  <c r="AN157" i="2" s="1"/>
  <c r="J180" i="2"/>
  <c r="P180" i="2" s="1"/>
  <c r="AN180" i="2" s="1"/>
  <c r="J93" i="2"/>
  <c r="P93" i="2" s="1"/>
  <c r="AN93" i="2" s="1"/>
  <c r="J146" i="2"/>
  <c r="P146" i="2" s="1"/>
  <c r="AN146" i="2" s="1"/>
  <c r="J145" i="2"/>
  <c r="P145" i="2" s="1"/>
  <c r="AN145" i="2" s="1"/>
  <c r="J111" i="2"/>
  <c r="P111" i="2" s="1"/>
  <c r="AN111" i="2" s="1"/>
  <c r="J86" i="2"/>
  <c r="P86" i="2" s="1"/>
  <c r="AN86" i="2" s="1"/>
  <c r="J62" i="2"/>
  <c r="P62" i="2" s="1"/>
  <c r="AN62" i="2" s="1"/>
  <c r="J73" i="2"/>
  <c r="P73" i="2" s="1"/>
  <c r="AN73" i="2" s="1"/>
  <c r="J72" i="2"/>
  <c r="P72" i="2" s="1"/>
  <c r="AN72" i="2" s="1"/>
  <c r="J179" i="2"/>
  <c r="P179" i="2" s="1"/>
  <c r="AN179" i="2" s="1"/>
  <c r="J41" i="2"/>
  <c r="P41" i="2" s="1"/>
  <c r="AN41" i="2" s="1"/>
  <c r="J71" i="2"/>
  <c r="P71" i="2" s="1"/>
  <c r="AN71" i="2" s="1"/>
  <c r="J70" i="2"/>
  <c r="P70" i="2" s="1"/>
  <c r="AN70" i="2" s="1"/>
  <c r="J69" i="2"/>
  <c r="P69" i="2" s="1"/>
  <c r="AN69" i="2" s="1"/>
  <c r="J68" i="2"/>
  <c r="P68" i="2" s="1"/>
  <c r="AN68" i="2" s="1"/>
  <c r="J40" i="2"/>
  <c r="P40" i="2" s="1"/>
  <c r="AN40" i="2" s="1"/>
  <c r="J39" i="2"/>
  <c r="P39" i="2" s="1"/>
  <c r="AN39" i="2" s="1"/>
  <c r="J38" i="2"/>
  <c r="P38" i="2" s="1"/>
  <c r="AN38" i="2" s="1"/>
  <c r="J37" i="2"/>
  <c r="P37" i="2" s="1"/>
  <c r="AN37" i="2" s="1"/>
  <c r="J18" i="2"/>
  <c r="P18" i="2" s="1"/>
  <c r="AN18" i="2" s="1"/>
  <c r="J17" i="2"/>
  <c r="P17" i="2" s="1"/>
  <c r="AN17" i="2" s="1"/>
  <c r="J26" i="2"/>
  <c r="P26" i="2" s="1"/>
  <c r="AN26" i="2" s="1"/>
  <c r="J110" i="2"/>
  <c r="P110" i="2" s="1"/>
  <c r="AN110" i="2" s="1"/>
  <c r="J16" i="2"/>
  <c r="P16" i="2" s="1"/>
  <c r="AN16" i="2" s="1"/>
  <c r="J15" i="2"/>
  <c r="P15" i="2" s="1"/>
  <c r="AN15" i="2" s="1"/>
  <c r="J14" i="2"/>
  <c r="P14" i="2" s="1"/>
  <c r="AN14" i="2" s="1"/>
  <c r="J61" i="2"/>
  <c r="P61" i="2" s="1"/>
  <c r="AN61" i="2" s="1"/>
  <c r="J13" i="2"/>
  <c r="P13" i="2" s="1"/>
  <c r="AN13" i="2" s="1"/>
  <c r="J12" i="2"/>
  <c r="P12" i="2" s="1"/>
  <c r="AN12" i="2" s="1"/>
  <c r="J172" i="2"/>
  <c r="P172" i="2" s="1"/>
  <c r="AN172" i="2" s="1"/>
  <c r="J11" i="2"/>
  <c r="P11" i="2" s="1"/>
  <c r="AN11" i="2" s="1"/>
  <c r="J10" i="2"/>
  <c r="P10" i="2" s="1"/>
  <c r="AN10" i="2" s="1"/>
  <c r="J36" i="2"/>
  <c r="P36" i="2" s="1"/>
  <c r="AN36" i="2" s="1"/>
  <c r="J35" i="2"/>
  <c r="P35" i="2" s="1"/>
  <c r="AN35" i="2" s="1"/>
  <c r="J34" i="2"/>
  <c r="P34" i="2" s="1"/>
  <c r="AN34" i="2" s="1"/>
  <c r="J25" i="2"/>
  <c r="P25" i="2" s="1"/>
  <c r="AN25" i="2" s="1"/>
  <c r="J109" i="2"/>
  <c r="P109" i="2" s="1"/>
  <c r="AN109" i="2" s="1"/>
  <c r="J178" i="2"/>
  <c r="P178" i="2" s="1"/>
  <c r="AN178" i="2" s="1"/>
  <c r="J144" i="2"/>
  <c r="P144" i="2" s="1"/>
  <c r="AN144" i="2" s="1"/>
  <c r="J143" i="2"/>
  <c r="P143" i="2" s="1"/>
  <c r="AN143" i="2" s="1"/>
  <c r="J156" i="2"/>
  <c r="P156" i="2" s="1"/>
  <c r="AN156" i="2" s="1"/>
  <c r="J166" i="2"/>
  <c r="P166" i="2" s="1"/>
  <c r="AN166" i="2" s="1"/>
  <c r="J85" i="2"/>
  <c r="P85" i="2" s="1"/>
  <c r="AN85" i="2" s="1"/>
  <c r="J142" i="2"/>
  <c r="P142" i="2" s="1"/>
  <c r="AN142" i="2" s="1"/>
  <c r="J33" i="2"/>
  <c r="P33" i="2" s="1"/>
  <c r="AN33" i="2" s="1"/>
  <c r="J155" i="2"/>
  <c r="P155" i="2" s="1"/>
  <c r="AN155" i="2" s="1"/>
  <c r="J60" i="2"/>
  <c r="P60" i="2" s="1"/>
  <c r="AN60" i="2" s="1"/>
  <c r="J59" i="2"/>
  <c r="P59" i="2" s="1"/>
  <c r="AN59" i="2" s="1"/>
  <c r="J92" i="2"/>
  <c r="P92" i="2" s="1"/>
  <c r="AN92" i="2" s="1"/>
  <c r="J58" i="2"/>
  <c r="P58" i="2" s="1"/>
  <c r="AN58" i="2" s="1"/>
  <c r="J154" i="2"/>
  <c r="P154" i="2" s="1"/>
  <c r="AN154" i="2" s="1"/>
  <c r="J24" i="2"/>
  <c r="P24" i="2" s="1"/>
  <c r="AN24" i="2" s="1"/>
  <c r="J84" i="2"/>
  <c r="P84" i="2" s="1"/>
  <c r="AN84" i="2" s="1"/>
  <c r="J83" i="2"/>
  <c r="P83" i="2" s="1"/>
  <c r="AN83" i="2" s="1"/>
  <c r="J129" i="2"/>
  <c r="P129" i="2" s="1"/>
  <c r="AN129" i="2" s="1"/>
  <c r="J128" i="2"/>
  <c r="P128" i="2" s="1"/>
  <c r="AN128" i="2" s="1"/>
  <c r="J127" i="2"/>
  <c r="P127" i="2" s="1"/>
  <c r="AN127" i="2" s="1"/>
  <c r="J57" i="2"/>
  <c r="P57" i="2" s="1"/>
  <c r="AN57" i="2" s="1"/>
  <c r="J108" i="2"/>
  <c r="P108" i="2" s="1"/>
  <c r="AN108" i="2" s="1"/>
  <c r="J141" i="2"/>
  <c r="P141" i="2" s="1"/>
  <c r="AN141" i="2" s="1"/>
  <c r="J165" i="2"/>
  <c r="P165" i="2" s="1"/>
  <c r="AN165" i="2" s="1"/>
  <c r="J126" i="2"/>
  <c r="P126" i="2" s="1"/>
  <c r="AN126" i="2" s="1"/>
  <c r="J171" i="2"/>
  <c r="P171" i="2" s="1"/>
  <c r="AN171" i="2" s="1"/>
  <c r="J9" i="2"/>
  <c r="P9" i="2" s="1"/>
  <c r="AN9" i="2" s="1"/>
  <c r="J140" i="2"/>
  <c r="P140" i="2" s="1"/>
  <c r="AN140" i="2" s="1"/>
  <c r="J177" i="2"/>
  <c r="P177" i="2" s="1"/>
  <c r="AN177" i="2" s="1"/>
  <c r="J107" i="2"/>
  <c r="P107" i="2" s="1"/>
  <c r="AN107" i="2" s="1"/>
  <c r="J153" i="2"/>
  <c r="P153" i="2" s="1"/>
  <c r="AN153" i="2" s="1"/>
  <c r="J106" i="2"/>
  <c r="P106" i="2" s="1"/>
  <c r="AN106" i="2" s="1"/>
  <c r="J125" i="2"/>
  <c r="P125" i="2" s="1"/>
  <c r="AN125" i="2" s="1"/>
  <c r="J82" i="2"/>
  <c r="P82" i="2" s="1"/>
  <c r="AN82" i="2" s="1"/>
  <c r="J67" i="2"/>
  <c r="P67" i="2" s="1"/>
  <c r="AN67" i="2" s="1"/>
  <c r="J66" i="2"/>
  <c r="P66" i="2" s="1"/>
  <c r="AN66" i="2" s="1"/>
  <c r="J65" i="2"/>
  <c r="P65" i="2" s="1"/>
  <c r="AN65" i="2" s="1"/>
  <c r="J64" i="2"/>
  <c r="P64" i="2" s="1"/>
  <c r="AN64" i="2" s="1"/>
  <c r="J56" i="2"/>
  <c r="P56" i="2" s="1"/>
  <c r="AN56" i="2" s="1"/>
  <c r="J32" i="2"/>
  <c r="P32" i="2" s="1"/>
  <c r="AN32" i="2" s="1"/>
  <c r="J55" i="2"/>
  <c r="P55" i="2" s="1"/>
  <c r="AN55" i="2" s="1"/>
  <c r="J81" i="2"/>
  <c r="P81" i="2" s="1"/>
  <c r="AN81" i="2" s="1"/>
  <c r="J164" i="2"/>
  <c r="P164" i="2" s="1"/>
  <c r="AN164" i="2" s="1"/>
  <c r="J176" i="2"/>
  <c r="P176" i="2" s="1"/>
  <c r="AN176" i="2" s="1"/>
  <c r="J152" i="2"/>
  <c r="P152" i="2" s="1"/>
  <c r="AN152" i="2" s="1"/>
  <c r="J8" i="2"/>
  <c r="P8" i="2" s="1"/>
  <c r="AN8" i="2" s="1"/>
  <c r="J163" i="2"/>
  <c r="P163" i="2" s="1"/>
  <c r="AN163" i="2" s="1"/>
  <c r="J91" i="2"/>
  <c r="P91" i="2" s="1"/>
  <c r="AN91" i="2" s="1"/>
  <c r="J90" i="2"/>
  <c r="P90" i="2" s="1"/>
  <c r="AN90" i="2" s="1"/>
  <c r="J31" i="2"/>
  <c r="P31" i="2" s="1"/>
  <c r="AN31" i="2" s="1"/>
  <c r="J23" i="2"/>
  <c r="P23" i="2" s="1"/>
  <c r="AN23" i="2" s="1"/>
  <c r="J139" i="2"/>
  <c r="P139" i="2" s="1"/>
  <c r="AN139" i="2" s="1"/>
  <c r="J138" i="2"/>
  <c r="P138" i="2" s="1"/>
  <c r="AN138" i="2" s="1"/>
  <c r="J162" i="2"/>
  <c r="P162" i="2" s="1"/>
  <c r="AN162" i="2" s="1"/>
  <c r="J170" i="2"/>
  <c r="P170" i="2" s="1"/>
  <c r="AN170" i="2" s="1"/>
  <c r="J161" i="2"/>
  <c r="P161" i="2" s="1"/>
  <c r="AN161" i="2" s="1"/>
  <c r="J175" i="2"/>
  <c r="P175" i="2" s="1"/>
  <c r="AN175" i="2" s="1"/>
  <c r="J105" i="2"/>
  <c r="P105" i="2" s="1"/>
  <c r="AN105" i="2" s="1"/>
  <c r="J151" i="2"/>
  <c r="P151" i="2" s="1"/>
  <c r="AN151" i="2" s="1"/>
  <c r="J160" i="2"/>
  <c r="P160" i="2" s="1"/>
  <c r="AN160" i="2" s="1"/>
  <c r="J30" i="2"/>
  <c r="P30" i="2" s="1"/>
  <c r="AN30" i="2" s="1"/>
  <c r="J7" i="2"/>
  <c r="P7" i="2" s="1"/>
  <c r="AN7" i="2" s="1"/>
  <c r="J169" i="2"/>
  <c r="P169" i="2" s="1"/>
  <c r="AN169" i="2" s="1"/>
  <c r="J80" i="2"/>
  <c r="P80" i="2" s="1"/>
  <c r="AN80" i="2" s="1"/>
  <c r="J79" i="2"/>
  <c r="P79" i="2" s="1"/>
  <c r="AN79" i="2" s="1"/>
  <c r="J78" i="2"/>
  <c r="P78" i="2" s="1"/>
  <c r="AN78" i="2" s="1"/>
  <c r="J77" i="2"/>
  <c r="P77" i="2" s="1"/>
  <c r="AN77" i="2" s="1"/>
  <c r="J29" i="2"/>
  <c r="P29" i="2" s="1"/>
  <c r="AN29" i="2" s="1"/>
  <c r="J150" i="2"/>
  <c r="P150" i="2" s="1"/>
  <c r="AN150" i="2" s="1"/>
  <c r="J104" i="2"/>
  <c r="P104" i="2" s="1"/>
  <c r="AN104" i="2" s="1"/>
  <c r="J54" i="2"/>
  <c r="P54" i="2" s="1"/>
  <c r="AN54" i="2" s="1"/>
  <c r="J53" i="2"/>
  <c r="P53" i="2" s="1"/>
  <c r="AN53" i="2" s="1"/>
  <c r="J52" i="2"/>
  <c r="P52" i="2" s="1"/>
  <c r="AN52" i="2" s="1"/>
  <c r="J51" i="2"/>
  <c r="P51" i="2" s="1"/>
  <c r="AN51" i="2" s="1"/>
  <c r="J50" i="2"/>
  <c r="P50" i="2" s="1"/>
  <c r="AN50" i="2" s="1"/>
  <c r="J49" i="2"/>
  <c r="P49" i="2" s="1"/>
  <c r="AN49" i="2" s="1"/>
  <c r="J124" i="2"/>
  <c r="P124" i="2" s="1"/>
  <c r="AN124" i="2" s="1"/>
  <c r="J123" i="2"/>
  <c r="P123" i="2" s="1"/>
  <c r="AN123" i="2" s="1"/>
  <c r="J122" i="2"/>
  <c r="P122" i="2" s="1"/>
  <c r="AN122" i="2" s="1"/>
  <c r="J137" i="2"/>
  <c r="P137" i="2" s="1"/>
  <c r="AN137" i="2" s="1"/>
  <c r="J136" i="2"/>
  <c r="P136" i="2" s="1"/>
  <c r="AN136" i="2" s="1"/>
  <c r="J135" i="2"/>
  <c r="P135" i="2" s="1"/>
  <c r="AN135" i="2" s="1"/>
  <c r="J134" i="2"/>
  <c r="P134" i="2" s="1"/>
  <c r="AN134" i="2" s="1"/>
  <c r="J174" i="2"/>
  <c r="P174" i="2" s="1"/>
  <c r="AN174" i="2" s="1"/>
  <c r="J133" i="2"/>
  <c r="P133" i="2" s="1"/>
  <c r="AN133" i="2" s="1"/>
  <c r="J132" i="2"/>
  <c r="P132" i="2" s="1"/>
  <c r="AN132" i="2" s="1"/>
  <c r="J131" i="2"/>
  <c r="P131" i="2" s="1"/>
  <c r="AN131" i="2" s="1"/>
  <c r="J130" i="2"/>
  <c r="P130" i="2" s="1"/>
  <c r="AN130" i="2" s="1"/>
  <c r="J168" i="2"/>
  <c r="P168" i="2" s="1"/>
  <c r="AN168" i="2" s="1"/>
  <c r="J173" i="2"/>
  <c r="P173" i="2" s="1"/>
  <c r="AN173" i="2" s="1"/>
  <c r="J121" i="2"/>
  <c r="P121" i="2" s="1"/>
  <c r="AN121" i="2" s="1"/>
  <c r="J120" i="2"/>
  <c r="P120" i="2" s="1"/>
  <c r="AN120" i="2" s="1"/>
  <c r="J119" i="2"/>
  <c r="P119" i="2" s="1"/>
  <c r="AN119" i="2" s="1"/>
  <c r="J118" i="2"/>
  <c r="P118" i="2" s="1"/>
  <c r="AN118" i="2" s="1"/>
  <c r="J102" i="2"/>
  <c r="P102" i="2" s="1"/>
  <c r="AN102" i="2" s="1"/>
  <c r="J101" i="2"/>
  <c r="P101" i="2" s="1"/>
  <c r="AN101" i="2" s="1"/>
  <c r="J100" i="2"/>
  <c r="P100" i="2" s="1"/>
  <c r="AN100" i="2" s="1"/>
  <c r="J99" i="2"/>
  <c r="P99" i="2" s="1"/>
  <c r="AN99" i="2" s="1"/>
  <c r="J98" i="2"/>
  <c r="P98" i="2" s="1"/>
  <c r="AN98" i="2" s="1"/>
  <c r="J97" i="2"/>
  <c r="P97" i="2" s="1"/>
  <c r="AN97" i="2" s="1"/>
  <c r="J96" i="2"/>
  <c r="P96" i="2" s="1"/>
  <c r="AN96" i="2" s="1"/>
  <c r="J95" i="2"/>
  <c r="P95" i="2" s="1"/>
  <c r="AN95" i="2" s="1"/>
  <c r="J94" i="2"/>
  <c r="P94" i="2" s="1"/>
  <c r="AN94" i="2" s="1"/>
  <c r="J159" i="2"/>
  <c r="P159" i="2" s="1"/>
  <c r="AN159" i="2" s="1"/>
  <c r="J76" i="2"/>
  <c r="P76" i="2" s="1"/>
  <c r="AN76" i="2" s="1"/>
  <c r="J75" i="2"/>
  <c r="P75" i="2" s="1"/>
  <c r="AN75" i="2" s="1"/>
  <c r="J117" i="2"/>
  <c r="P117" i="2" s="1"/>
  <c r="AN117" i="2" s="1"/>
  <c r="J116" i="2"/>
  <c r="P116" i="2" s="1"/>
  <c r="AN116" i="2" s="1"/>
  <c r="J115" i="2"/>
  <c r="P115" i="2" s="1"/>
  <c r="AN115" i="2" s="1"/>
  <c r="J22" i="2"/>
  <c r="P22" i="2" s="1"/>
  <c r="AN22" i="2" s="1"/>
  <c r="J21" i="2"/>
  <c r="P21" i="2" s="1"/>
  <c r="AN21" i="2" s="1"/>
  <c r="J6" i="2"/>
  <c r="P6" i="2" s="1"/>
  <c r="AN6" i="2" s="1"/>
  <c r="J20" i="2"/>
  <c r="P20" i="2" s="1"/>
  <c r="AN20" i="2" s="1"/>
  <c r="J5" i="2"/>
  <c r="P5" i="2" s="1"/>
  <c r="AN5" i="2" s="1"/>
  <c r="J89" i="2"/>
  <c r="P89" i="2" s="1"/>
  <c r="AN89" i="2" s="1"/>
  <c r="J88" i="2"/>
  <c r="P88" i="2" s="1"/>
  <c r="AN88" i="2" s="1"/>
  <c r="J87" i="2"/>
  <c r="P87" i="2" s="1"/>
  <c r="AN87" i="2" s="1"/>
  <c r="J167" i="2"/>
  <c r="P167" i="2" s="1"/>
  <c r="AN167" i="2" s="1"/>
  <c r="J103" i="2"/>
  <c r="P103" i="2" s="1"/>
  <c r="AN103" i="2" s="1"/>
  <c r="J28" i="2"/>
  <c r="P28" i="2" s="1"/>
  <c r="AN28" i="2" s="1"/>
  <c r="J114" i="2"/>
  <c r="P114" i="2" s="1"/>
  <c r="AN114" i="2" s="1"/>
  <c r="J113" i="2"/>
  <c r="P113" i="2" s="1"/>
  <c r="AN113" i="2" s="1"/>
  <c r="J112" i="2"/>
  <c r="P112" i="2" s="1"/>
  <c r="AN112" i="2" s="1"/>
  <c r="J48" i="2"/>
  <c r="P48" i="2" s="1"/>
  <c r="AN48" i="2" s="1"/>
  <c r="J47" i="2"/>
  <c r="P47" i="2" s="1"/>
  <c r="AN47" i="2" s="1"/>
  <c r="J46" i="2"/>
  <c r="P46" i="2" s="1"/>
  <c r="AN46" i="2" s="1"/>
  <c r="J45" i="2"/>
  <c r="P45" i="2" s="1"/>
  <c r="AN45" i="2" s="1"/>
  <c r="J44" i="2"/>
  <c r="P44" i="2" s="1"/>
  <c r="AN44" i="2" s="1"/>
  <c r="J158" i="2"/>
  <c r="P158" i="2" s="1"/>
  <c r="AN158" i="2" s="1"/>
  <c r="J149" i="2"/>
  <c r="P149" i="2" s="1"/>
  <c r="AN149" i="2" s="1"/>
  <c r="J148" i="2"/>
  <c r="P148" i="2" s="1"/>
  <c r="AN148" i="2" s="1"/>
  <c r="J147" i="2"/>
  <c r="J63" i="2"/>
  <c r="P63" i="2" s="1"/>
  <c r="AN63" i="2" s="1"/>
  <c r="J4" i="2"/>
  <c r="P4" i="2" s="1"/>
  <c r="AN4" i="2" s="1"/>
  <c r="J27" i="2"/>
  <c r="P27" i="2" s="1"/>
  <c r="AN27" i="2" s="1"/>
  <c r="J74" i="2"/>
  <c r="P74" i="2" s="1"/>
  <c r="AN74" i="2" s="1"/>
  <c r="J19" i="2"/>
  <c r="BF86" i="2" l="1"/>
  <c r="BD93" i="2"/>
  <c r="L94" i="5" s="1"/>
  <c r="BD105" i="2"/>
  <c r="L106" i="5" s="1"/>
  <c r="BF69" i="2"/>
  <c r="BF33" i="2"/>
  <c r="BF123" i="2"/>
  <c r="BF127" i="2"/>
  <c r="BF179" i="2"/>
  <c r="BF24" i="2"/>
  <c r="BF101" i="2"/>
  <c r="BF38" i="2"/>
  <c r="BD60" i="2"/>
  <c r="L61" i="5" s="1"/>
  <c r="BD23" i="2"/>
  <c r="L24" i="5" s="1"/>
  <c r="BF180" i="2"/>
  <c r="BD110" i="2"/>
  <c r="L111" i="5" s="1"/>
  <c r="BD179" i="2"/>
  <c r="L180" i="5" s="1"/>
  <c r="BF9" i="2"/>
  <c r="BF166" i="2"/>
  <c r="BF156" i="2"/>
  <c r="BD36" i="2"/>
  <c r="L37" i="5" s="1"/>
  <c r="BD52" i="2"/>
  <c r="L53" i="5" s="1"/>
  <c r="BD71" i="2"/>
  <c r="L72" i="5" s="1"/>
  <c r="BD58" i="2"/>
  <c r="L59" i="5" s="1"/>
  <c r="BD152" i="2"/>
  <c r="L153" i="5" s="1"/>
  <c r="BD28" i="2"/>
  <c r="L29" i="5" s="1"/>
  <c r="BD119" i="2"/>
  <c r="L120" i="5" s="1"/>
  <c r="BF94" i="2"/>
  <c r="BF17" i="2"/>
  <c r="BD92" i="2"/>
  <c r="L93" i="5" s="1"/>
  <c r="BD63" i="2"/>
  <c r="L64" i="5" s="1"/>
  <c r="BD157" i="2"/>
  <c r="L158" i="5" s="1"/>
  <c r="BD145" i="2"/>
  <c r="L146" i="5" s="1"/>
  <c r="BD73" i="2"/>
  <c r="L74" i="5" s="1"/>
  <c r="BD61" i="2"/>
  <c r="L62" i="5" s="1"/>
  <c r="BD64" i="2"/>
  <c r="L65" i="5" s="1"/>
  <c r="BD55" i="2"/>
  <c r="L56" i="5" s="1"/>
  <c r="BF172" i="2"/>
  <c r="BD67" i="2"/>
  <c r="L68" i="5" s="1"/>
  <c r="BD35" i="2"/>
  <c r="L36" i="5" s="1"/>
  <c r="BD69" i="2"/>
  <c r="L70" i="5" s="1"/>
  <c r="BF12" i="2"/>
  <c r="BF54" i="2"/>
  <c r="BF133" i="2"/>
  <c r="BF157" i="2"/>
  <c r="BD9" i="2"/>
  <c r="L10" i="5" s="1"/>
  <c r="BD68" i="2"/>
  <c r="L69" i="5" s="1"/>
  <c r="BD154" i="2"/>
  <c r="L155" i="5" s="1"/>
  <c r="BD115" i="2"/>
  <c r="L116" i="5" s="1"/>
  <c r="BD102" i="2"/>
  <c r="L103" i="5" s="1"/>
  <c r="BD162" i="2"/>
  <c r="L163" i="5" s="1"/>
  <c r="BF92" i="2"/>
  <c r="BF93" i="2"/>
  <c r="BD17" i="2"/>
  <c r="L18" i="5" s="1"/>
  <c r="BD163" i="2"/>
  <c r="L164" i="5" s="1"/>
  <c r="BF104" i="2"/>
  <c r="BF11" i="2"/>
  <c r="BD16" i="2"/>
  <c r="L17" i="5" s="1"/>
  <c r="BF151" i="2"/>
  <c r="BD129" i="2"/>
  <c r="L130" i="5" s="1"/>
  <c r="BD100" i="2"/>
  <c r="L101" i="5" s="1"/>
  <c r="BF132" i="2"/>
  <c r="BF124" i="2"/>
  <c r="BF100" i="2"/>
  <c r="BF20" i="2"/>
  <c r="BD151" i="2"/>
  <c r="L152" i="5" s="1"/>
  <c r="BD51" i="2"/>
  <c r="L52" i="5" s="1"/>
  <c r="BD70" i="2"/>
  <c r="L71" i="5" s="1"/>
  <c r="BF129" i="2"/>
  <c r="BF30" i="2"/>
  <c r="BF150" i="2"/>
  <c r="BD26" i="2"/>
  <c r="L27" i="5" s="1"/>
  <c r="BD138" i="2"/>
  <c r="L139" i="5" s="1"/>
  <c r="BD146" i="2"/>
  <c r="L147" i="5" s="1"/>
  <c r="BD104" i="2"/>
  <c r="L105" i="5" s="1"/>
  <c r="BD125" i="2"/>
  <c r="L126" i="5" s="1"/>
  <c r="BF106" i="2"/>
  <c r="BF70" i="2"/>
  <c r="BD65" i="2"/>
  <c r="L66" i="5" s="1"/>
  <c r="BD95" i="2"/>
  <c r="L96" i="5" s="1"/>
  <c r="BD33" i="2"/>
  <c r="L34" i="5" s="1"/>
  <c r="BD128" i="2"/>
  <c r="L129" i="5" s="1"/>
  <c r="BD139" i="2"/>
  <c r="L140" i="5" s="1"/>
  <c r="BD87" i="2"/>
  <c r="L88" i="5" s="1"/>
  <c r="BB74" i="2"/>
  <c r="J75" i="5" s="1"/>
  <c r="I75" i="5"/>
  <c r="BD116" i="2"/>
  <c r="L117" i="5" s="1"/>
  <c r="BD54" i="2"/>
  <c r="L55" i="5" s="1"/>
  <c r="J55" i="5"/>
  <c r="BD7" i="2"/>
  <c r="L8" i="5" s="1"/>
  <c r="J8" i="5"/>
  <c r="BD133" i="2"/>
  <c r="L134" i="5" s="1"/>
  <c r="J134" i="5"/>
  <c r="BD108" i="2"/>
  <c r="L109" i="5" s="1"/>
  <c r="J109" i="5"/>
  <c r="BF137" i="2"/>
  <c r="J138" i="5"/>
  <c r="BD66" i="2"/>
  <c r="L67" i="5" s="1"/>
  <c r="J67" i="5"/>
  <c r="BD40" i="2"/>
  <c r="L41" i="5" s="1"/>
  <c r="J41" i="5"/>
  <c r="BD49" i="2"/>
  <c r="L50" i="5" s="1"/>
  <c r="J50" i="5"/>
  <c r="BD175" i="2"/>
  <c r="L176" i="5" s="1"/>
  <c r="J176" i="5"/>
  <c r="BD78" i="2"/>
  <c r="L79" i="5" s="1"/>
  <c r="J79" i="5"/>
  <c r="BF120" i="2"/>
  <c r="J121" i="5"/>
  <c r="BD46" i="2"/>
  <c r="L47" i="5" s="1"/>
  <c r="J47" i="5"/>
  <c r="L148" i="5"/>
  <c r="L104" i="5"/>
  <c r="BD47" i="2"/>
  <c r="L48" i="5" s="1"/>
  <c r="J48" i="5"/>
  <c r="BF128" i="2"/>
  <c r="BD164" i="2"/>
  <c r="L165" i="5" s="1"/>
  <c r="BF139" i="2"/>
  <c r="BF35" i="2"/>
  <c r="BF159" i="2"/>
  <c r="BF84" i="2"/>
  <c r="BD135" i="2"/>
  <c r="L136" i="5" s="1"/>
  <c r="BF68" i="2"/>
  <c r="BD111" i="2"/>
  <c r="L112" i="5" s="1"/>
  <c r="BF87" i="2"/>
  <c r="BD50" i="2"/>
  <c r="L51" i="5" s="1"/>
  <c r="BD82" i="2"/>
  <c r="L83" i="5" s="1"/>
  <c r="BF162" i="2"/>
  <c r="BD123" i="2"/>
  <c r="L124" i="5" s="1"/>
  <c r="BD41" i="2"/>
  <c r="L42" i="5" s="1"/>
  <c r="BD159" i="2"/>
  <c r="L160" i="5" s="1"/>
  <c r="BD77" i="2"/>
  <c r="L78" i="5" s="1"/>
  <c r="BD178" i="2"/>
  <c r="L179" i="5" s="1"/>
  <c r="BD43" i="2"/>
  <c r="L44" i="5" s="1"/>
  <c r="BD137" i="2"/>
  <c r="L138" i="5" s="1"/>
  <c r="BD53" i="2"/>
  <c r="L54" i="5" s="1"/>
  <c r="BD88" i="2"/>
  <c r="L89" i="5" s="1"/>
  <c r="BD130" i="2"/>
  <c r="L131" i="5" s="1"/>
  <c r="BD158" i="2"/>
  <c r="L159" i="5" s="1"/>
  <c r="J159" i="5"/>
  <c r="BD136" i="2"/>
  <c r="L137" i="5" s="1"/>
  <c r="J137" i="5"/>
  <c r="BD89" i="2"/>
  <c r="L90" i="5" s="1"/>
  <c r="J90" i="5"/>
  <c r="BD127" i="2"/>
  <c r="L128" i="5" s="1"/>
  <c r="J128" i="5"/>
  <c r="BD170" i="2"/>
  <c r="L171" i="5" s="1"/>
  <c r="J171" i="5"/>
  <c r="BD24" i="2"/>
  <c r="L25" i="5" s="1"/>
  <c r="J25" i="5"/>
  <c r="BD4" i="2"/>
  <c r="J5" i="5"/>
  <c r="BD122" i="2"/>
  <c r="L123" i="5" s="1"/>
  <c r="J123" i="5"/>
  <c r="BD155" i="2"/>
  <c r="L156" i="5" s="1"/>
  <c r="J156" i="5"/>
  <c r="BD112" i="2"/>
  <c r="L113" i="5" s="1"/>
  <c r="J113" i="5"/>
  <c r="BD15" i="2"/>
  <c r="L16" i="5" s="1"/>
  <c r="J16" i="5"/>
  <c r="BD86" i="2"/>
  <c r="L87" i="5" s="1"/>
  <c r="J87" i="5"/>
  <c r="BD144" i="2"/>
  <c r="L145" i="5" s="1"/>
  <c r="J145" i="5"/>
  <c r="BD126" i="2"/>
  <c r="L127" i="5" s="1"/>
  <c r="J127" i="5"/>
  <c r="BD176" i="2"/>
  <c r="L177" i="5" s="1"/>
  <c r="J177" i="5"/>
  <c r="BF119" i="2"/>
  <c r="BF110" i="2"/>
  <c r="BF114" i="2"/>
  <c r="BF63" i="2"/>
  <c r="BD13" i="2"/>
  <c r="L14" i="5" s="1"/>
  <c r="BD38" i="2"/>
  <c r="L39" i="5" s="1"/>
  <c r="BD99" i="2"/>
  <c r="L100" i="5" s="1"/>
  <c r="BF58" i="2"/>
  <c r="BF163" i="2"/>
  <c r="BD171" i="2"/>
  <c r="L172" i="5" s="1"/>
  <c r="BD107" i="2"/>
  <c r="L108" i="5" s="1"/>
  <c r="BF88" i="2"/>
  <c r="BD156" i="2"/>
  <c r="L157" i="5" s="1"/>
  <c r="BD98" i="2"/>
  <c r="L99" i="5" s="1"/>
  <c r="BD97" i="2"/>
  <c r="L98" i="5" s="1"/>
  <c r="BD143" i="2"/>
  <c r="L144" i="5" s="1"/>
  <c r="BB149" i="2"/>
  <c r="BF149" i="2" s="1"/>
  <c r="I150" i="5"/>
  <c r="BD32" i="2"/>
  <c r="L33" i="5" s="1"/>
  <c r="J33" i="5"/>
  <c r="BD79" i="2"/>
  <c r="L80" i="5" s="1"/>
  <c r="J80" i="5"/>
  <c r="BF171" i="2"/>
  <c r="BD25" i="2"/>
  <c r="L26" i="5" s="1"/>
  <c r="BF80" i="2"/>
  <c r="BF13" i="2"/>
  <c r="BF99" i="2"/>
  <c r="BD160" i="2"/>
  <c r="L161" i="5" s="1"/>
  <c r="BD84" i="2"/>
  <c r="L85" i="5" s="1"/>
  <c r="BD56" i="2"/>
  <c r="L57" i="5" s="1"/>
  <c r="BD169" i="2"/>
  <c r="L170" i="5" s="1"/>
  <c r="BD165" i="2"/>
  <c r="L166" i="5" s="1"/>
  <c r="J166" i="5"/>
  <c r="BD121" i="2"/>
  <c r="L122" i="5" s="1"/>
  <c r="J122" i="5"/>
  <c r="BD168" i="2"/>
  <c r="L169" i="5" s="1"/>
  <c r="J169" i="5"/>
  <c r="BD31" i="2"/>
  <c r="L32" i="5" s="1"/>
  <c r="J32" i="5"/>
  <c r="BF83" i="2"/>
  <c r="J84" i="5"/>
  <c r="BD44" i="2"/>
  <c r="J45" i="5"/>
  <c r="BD177" i="2"/>
  <c r="L178" i="5" s="1"/>
  <c r="J178" i="5"/>
  <c r="BD161" i="2"/>
  <c r="L162" i="5" s="1"/>
  <c r="J162" i="5"/>
  <c r="BD57" i="2"/>
  <c r="L58" i="5" s="1"/>
  <c r="J58" i="5"/>
  <c r="BD166" i="2"/>
  <c r="L167" i="5" s="1"/>
  <c r="J167" i="5"/>
  <c r="BF6" i="2"/>
  <c r="J7" i="5"/>
  <c r="BD48" i="2"/>
  <c r="L49" i="5" s="1"/>
  <c r="J49" i="5"/>
  <c r="BD174" i="2"/>
  <c r="L175" i="5" s="1"/>
  <c r="J175" i="5"/>
  <c r="BD72" i="2"/>
  <c r="L73" i="5" s="1"/>
  <c r="J73" i="5"/>
  <c r="BD30" i="2"/>
  <c r="L31" i="5" s="1"/>
  <c r="J31" i="5"/>
  <c r="BD8" i="2"/>
  <c r="L9" i="5" s="1"/>
  <c r="J9" i="5"/>
  <c r="BD141" i="2"/>
  <c r="L142" i="5" s="1"/>
  <c r="J142" i="5"/>
  <c r="BD76" i="2"/>
  <c r="L77" i="5" s="1"/>
  <c r="J77" i="5"/>
  <c r="BF28" i="2"/>
  <c r="BF42" i="2"/>
  <c r="BF50" i="2"/>
  <c r="BF108" i="2"/>
  <c r="BF57" i="2"/>
  <c r="BF61" i="2"/>
  <c r="BF116" i="2"/>
  <c r="BD173" i="2"/>
  <c r="L174" i="5" s="1"/>
  <c r="BF138" i="2"/>
  <c r="BD80" i="2"/>
  <c r="L81" i="5" s="1"/>
  <c r="BF52" i="2"/>
  <c r="BD75" i="2"/>
  <c r="L76" i="5" s="1"/>
  <c r="BF71" i="2"/>
  <c r="BF102" i="2"/>
  <c r="BD94" i="2"/>
  <c r="L95" i="5" s="1"/>
  <c r="BF160" i="2"/>
  <c r="BD106" i="2"/>
  <c r="L107" i="5" s="1"/>
  <c r="BF56" i="2"/>
  <c r="BD22" i="2"/>
  <c r="L23" i="5" s="1"/>
  <c r="BD39" i="2"/>
  <c r="L40" i="5" s="1"/>
  <c r="BD12" i="2"/>
  <c r="L13" i="5" s="1"/>
  <c r="BD83" i="2"/>
  <c r="L84" i="5" s="1"/>
  <c r="BB91" i="2"/>
  <c r="BF91" i="2" s="1"/>
  <c r="I92" i="5"/>
  <c r="BD114" i="2"/>
  <c r="L115" i="5" s="1"/>
  <c r="J115" i="5"/>
  <c r="BF18" i="2"/>
  <c r="J19" i="5"/>
  <c r="BD96" i="2"/>
  <c r="L97" i="5" s="1"/>
  <c r="J97" i="5"/>
  <c r="BD10" i="2"/>
  <c r="L11" i="5" s="1"/>
  <c r="J11" i="5"/>
  <c r="BD124" i="2"/>
  <c r="L125" i="5" s="1"/>
  <c r="J125" i="5"/>
  <c r="BD153" i="2"/>
  <c r="L154" i="5" s="1"/>
  <c r="J154" i="5"/>
  <c r="BE186" i="2"/>
  <c r="BE187" i="2" s="1"/>
  <c r="BF67" i="2"/>
  <c r="BF14" i="2"/>
  <c r="AM165" i="2"/>
  <c r="BF73" i="2"/>
  <c r="AM110" i="2"/>
  <c r="BF39" i="2"/>
  <c r="AM139" i="2"/>
  <c r="BF164" i="2"/>
  <c r="BF154" i="2"/>
  <c r="BF107" i="2"/>
  <c r="BF143" i="2"/>
  <c r="BF152" i="2"/>
  <c r="BF178" i="2"/>
  <c r="AM169" i="2"/>
  <c r="AM150" i="2"/>
  <c r="AM17" i="2"/>
  <c r="BF140" i="2"/>
  <c r="BF169" i="2"/>
  <c r="BF45" i="2"/>
  <c r="BF145" i="2"/>
  <c r="AM5" i="2"/>
  <c r="AM62" i="2"/>
  <c r="BF77" i="2"/>
  <c r="AM27" i="2"/>
  <c r="BF125" i="2"/>
  <c r="BF97" i="2"/>
  <c r="BF76" i="2"/>
  <c r="BF96" i="2"/>
  <c r="BF66" i="2"/>
  <c r="BF10" i="2"/>
  <c r="BF22" i="2"/>
  <c r="AM96" i="2"/>
  <c r="BF95" i="2"/>
  <c r="BF44" i="2"/>
  <c r="BF32" i="2"/>
  <c r="BF130" i="2"/>
  <c r="BF82" i="2"/>
  <c r="AM140" i="2"/>
  <c r="BF165" i="2"/>
  <c r="BF27" i="2"/>
  <c r="AM105" i="2"/>
  <c r="BF75" i="2"/>
  <c r="BF60" i="2"/>
  <c r="BF41" i="2"/>
  <c r="BF65" i="2"/>
  <c r="AM145" i="2"/>
  <c r="BF7" i="2"/>
  <c r="AM16" i="2"/>
  <c r="BF115" i="2"/>
  <c r="BF142" i="2"/>
  <c r="BF81" i="2"/>
  <c r="BF51" i="2"/>
  <c r="BF43" i="2"/>
  <c r="BF174" i="2"/>
  <c r="BF141" i="2"/>
  <c r="AM95" i="2"/>
  <c r="AM75" i="2"/>
  <c r="BF131" i="2"/>
  <c r="AK184" i="2"/>
  <c r="J185" i="5" s="1"/>
  <c r="BF144" i="2"/>
  <c r="BF175" i="2"/>
  <c r="BF158" i="2"/>
  <c r="BF40" i="2"/>
  <c r="BF78" i="2"/>
  <c r="AM40" i="2"/>
  <c r="AM129" i="2"/>
  <c r="BF117" i="2"/>
  <c r="BF16" i="2"/>
  <c r="BF85" i="2"/>
  <c r="BF53" i="2"/>
  <c r="BF105" i="2"/>
  <c r="BF90" i="2"/>
  <c r="AM90" i="2"/>
  <c r="BF25" i="2"/>
  <c r="AM125" i="2"/>
  <c r="BF135" i="2"/>
  <c r="BF37" i="2"/>
  <c r="BF136" i="2"/>
  <c r="BF4" i="2"/>
  <c r="BF36" i="2"/>
  <c r="BF176" i="2"/>
  <c r="BF168" i="2"/>
  <c r="BF5" i="2"/>
  <c r="BF62" i="2"/>
  <c r="AM66" i="2"/>
  <c r="BF21" i="2"/>
  <c r="BF89" i="2"/>
  <c r="AM130" i="2"/>
  <c r="AM26" i="2"/>
  <c r="AM78" i="2"/>
  <c r="BF47" i="2"/>
  <c r="BF122" i="2"/>
  <c r="BF31" i="2"/>
  <c r="BF15" i="2"/>
  <c r="BA184" i="2"/>
  <c r="BB183" i="2"/>
  <c r="C6" i="4" s="1"/>
  <c r="BD19" i="2"/>
  <c r="BF19" i="2"/>
  <c r="BD113" i="2"/>
  <c r="BF113" i="2"/>
  <c r="BB185" i="2"/>
  <c r="C8" i="4" s="1"/>
  <c r="BB148" i="2"/>
  <c r="J149" i="5" s="1"/>
  <c r="BA186" i="2"/>
  <c r="AM126" i="2"/>
  <c r="AM15" i="2"/>
  <c r="AM113" i="2"/>
  <c r="AM146" i="2"/>
  <c r="AM136" i="2"/>
  <c r="AM55" i="2"/>
  <c r="AM122" i="2"/>
  <c r="AM119" i="2"/>
  <c r="AM158" i="2"/>
  <c r="AM72" i="2"/>
  <c r="AM35" i="2"/>
  <c r="AM108" i="2"/>
  <c r="AM30" i="2"/>
  <c r="AM84" i="2"/>
  <c r="AM175" i="2"/>
  <c r="AM45" i="2"/>
  <c r="AM53" i="2"/>
  <c r="AM92" i="2"/>
  <c r="AM156" i="2"/>
  <c r="AM12" i="2"/>
  <c r="AM141" i="2"/>
  <c r="AM128" i="2"/>
  <c r="AM48" i="2"/>
  <c r="AM79" i="2"/>
  <c r="AM94" i="2"/>
  <c r="AM166" i="2"/>
  <c r="AM132" i="2"/>
  <c r="AM69" i="2"/>
  <c r="AM59" i="2"/>
  <c r="AM117" i="2"/>
  <c r="AM176" i="2"/>
  <c r="AM164" i="2"/>
  <c r="AM174" i="2"/>
  <c r="AM11" i="2"/>
  <c r="AM22" i="2"/>
  <c r="AM74" i="2"/>
  <c r="AM85" i="2"/>
  <c r="AM115" i="2"/>
  <c r="AM50" i="2"/>
  <c r="AM107" i="2"/>
  <c r="AM25" i="2"/>
  <c r="AM149" i="2"/>
  <c r="AM49" i="2"/>
  <c r="AM61" i="2"/>
  <c r="AM37" i="2"/>
  <c r="AM127" i="2"/>
  <c r="AM76" i="2"/>
  <c r="AM20" i="2"/>
  <c r="AM133" i="2"/>
  <c r="AM123" i="2"/>
  <c r="AM159" i="2"/>
  <c r="AM114" i="2"/>
  <c r="AM43" i="2"/>
  <c r="AM179" i="2"/>
  <c r="AM171" i="2"/>
  <c r="AM152" i="2"/>
  <c r="AM134" i="2"/>
  <c r="AM51" i="2"/>
  <c r="AM104" i="2"/>
  <c r="AM91" i="2"/>
  <c r="AM116" i="2"/>
  <c r="AM9" i="2"/>
  <c r="AM100" i="2"/>
  <c r="AM142" i="2"/>
  <c r="AM89" i="2"/>
  <c r="AM124" i="2"/>
  <c r="AM24" i="2"/>
  <c r="AM118" i="2"/>
  <c r="AM157" i="2"/>
  <c r="AM148" i="2"/>
  <c r="AM42" i="2"/>
  <c r="AM54" i="2"/>
  <c r="AM39" i="2"/>
  <c r="AM135" i="2"/>
  <c r="AM143" i="2"/>
  <c r="AM33" i="2"/>
  <c r="AM86" i="2"/>
  <c r="AM144" i="2"/>
  <c r="AM63" i="2"/>
  <c r="AM7" i="2"/>
  <c r="AM28" i="2"/>
  <c r="AM65" i="2"/>
  <c r="AM131" i="2"/>
  <c r="AM57" i="2"/>
  <c r="AM77" i="2"/>
  <c r="AM47" i="2"/>
  <c r="AM46" i="2"/>
  <c r="AM178" i="2"/>
  <c r="AM81" i="2"/>
  <c r="AM93" i="2"/>
  <c r="AM109" i="2"/>
  <c r="AN185" i="2"/>
  <c r="AN184" i="2"/>
  <c r="AL184" i="2"/>
  <c r="K185" i="5" s="1"/>
  <c r="AL185" i="2"/>
  <c r="K186" i="5" s="1"/>
  <c r="AK185" i="2"/>
  <c r="J186" i="5" s="1"/>
  <c r="AM103" i="2"/>
  <c r="AJ186" i="2"/>
  <c r="AK147" i="2"/>
  <c r="AL183" i="2"/>
  <c r="K184" i="5" s="1"/>
  <c r="AK183" i="2"/>
  <c r="J184" i="5" s="1"/>
  <c r="AM4" i="2"/>
  <c r="S161" i="2"/>
  <c r="S37" i="2"/>
  <c r="S168" i="2"/>
  <c r="S78" i="2"/>
  <c r="S151" i="2"/>
  <c r="S15" i="2"/>
  <c r="S141" i="2"/>
  <c r="S45" i="2"/>
  <c r="S89" i="2"/>
  <c r="S94" i="2"/>
  <c r="S121" i="2"/>
  <c r="S137" i="2"/>
  <c r="S29" i="2"/>
  <c r="S175" i="2"/>
  <c r="S8" i="2"/>
  <c r="S82" i="2"/>
  <c r="S108" i="2"/>
  <c r="S60" i="2"/>
  <c r="S34" i="2"/>
  <c r="S70" i="2"/>
  <c r="S180" i="2"/>
  <c r="S135" i="2"/>
  <c r="S92" i="2"/>
  <c r="S44" i="2"/>
  <c r="S105" i="2"/>
  <c r="S163" i="2"/>
  <c r="S59" i="2"/>
  <c r="S16" i="2"/>
  <c r="S93" i="2"/>
  <c r="S5" i="2"/>
  <c r="S173" i="2"/>
  <c r="S77" i="2"/>
  <c r="S125" i="2"/>
  <c r="S155" i="2"/>
  <c r="S110" i="2"/>
  <c r="S157" i="2"/>
  <c r="S47" i="2"/>
  <c r="S20" i="2"/>
  <c r="S96" i="2"/>
  <c r="S123" i="2"/>
  <c r="S176" i="2"/>
  <c r="S106" i="2"/>
  <c r="S127" i="2"/>
  <c r="S33" i="2"/>
  <c r="S36" i="2"/>
  <c r="S26" i="2"/>
  <c r="S41" i="2"/>
  <c r="S42" i="2"/>
  <c r="S158" i="2"/>
  <c r="S104" i="2"/>
  <c r="S109" i="2"/>
  <c r="S120" i="2"/>
  <c r="S67" i="2"/>
  <c r="S25" i="2"/>
  <c r="S69" i="2"/>
  <c r="S46" i="2"/>
  <c r="S95" i="2"/>
  <c r="S122" i="2"/>
  <c r="S152" i="2"/>
  <c r="S57" i="2"/>
  <c r="S35" i="2"/>
  <c r="S71" i="2"/>
  <c r="S74" i="2"/>
  <c r="S48" i="2"/>
  <c r="S6" i="2"/>
  <c r="S97" i="2"/>
  <c r="S124" i="2"/>
  <c r="S170" i="2"/>
  <c r="S164" i="2"/>
  <c r="S153" i="2"/>
  <c r="S128" i="2"/>
  <c r="S142" i="2"/>
  <c r="S10" i="2"/>
  <c r="S17" i="2"/>
  <c r="S179" i="2"/>
  <c r="S43" i="2"/>
  <c r="S119" i="2"/>
  <c r="S66" i="2"/>
  <c r="S68" i="2"/>
  <c r="S88" i="2"/>
  <c r="S21" i="2"/>
  <c r="S130" i="2"/>
  <c r="S49" i="2"/>
  <c r="S79" i="2"/>
  <c r="S162" i="2"/>
  <c r="S81" i="2"/>
  <c r="S107" i="2"/>
  <c r="S129" i="2"/>
  <c r="S85" i="2"/>
  <c r="S11" i="2"/>
  <c r="S18" i="2"/>
  <c r="S72" i="2"/>
  <c r="S80" i="2"/>
  <c r="I187" i="2"/>
  <c r="S136" i="2"/>
  <c r="S22" i="2"/>
  <c r="S131" i="2"/>
  <c r="S55" i="2"/>
  <c r="S177" i="2"/>
  <c r="S83" i="2"/>
  <c r="S166" i="2"/>
  <c r="S172" i="2"/>
  <c r="S73" i="2"/>
  <c r="S63" i="2"/>
  <c r="S114" i="2"/>
  <c r="S115" i="2"/>
  <c r="S100" i="2"/>
  <c r="S132" i="2"/>
  <c r="S51" i="2"/>
  <c r="S169" i="2"/>
  <c r="S139" i="2"/>
  <c r="S32" i="2"/>
  <c r="S140" i="2"/>
  <c r="S84" i="2"/>
  <c r="S156" i="2"/>
  <c r="S12" i="2"/>
  <c r="S62" i="2"/>
  <c r="S76" i="2"/>
  <c r="S91" i="2"/>
  <c r="S146" i="2"/>
  <c r="S159" i="2"/>
  <c r="S98" i="2"/>
  <c r="S113" i="2"/>
  <c r="S50" i="2"/>
  <c r="S101" i="2"/>
  <c r="S7" i="2"/>
  <c r="S143" i="2"/>
  <c r="S86" i="2"/>
  <c r="S150" i="2"/>
  <c r="S27" i="2"/>
  <c r="S4" i="2"/>
  <c r="S99" i="2"/>
  <c r="S138" i="2"/>
  <c r="S28" i="2"/>
  <c r="S116" i="2"/>
  <c r="S133" i="2"/>
  <c r="S52" i="2"/>
  <c r="S23" i="2"/>
  <c r="S9" i="2"/>
  <c r="S13" i="2"/>
  <c r="S103" i="2"/>
  <c r="S117" i="2"/>
  <c r="S102" i="2"/>
  <c r="S174" i="2"/>
  <c r="S53" i="2"/>
  <c r="S30" i="2"/>
  <c r="S31" i="2"/>
  <c r="S64" i="2"/>
  <c r="S171" i="2"/>
  <c r="S154" i="2"/>
  <c r="S144" i="2"/>
  <c r="S61" i="2"/>
  <c r="S39" i="2"/>
  <c r="S111" i="2"/>
  <c r="S87" i="2"/>
  <c r="S165" i="2"/>
  <c r="S56" i="2"/>
  <c r="S24" i="2"/>
  <c r="S38" i="2"/>
  <c r="S148" i="2"/>
  <c r="S149" i="2"/>
  <c r="S167" i="2"/>
  <c r="S75" i="2"/>
  <c r="S118" i="2"/>
  <c r="S134" i="2"/>
  <c r="S54" i="2"/>
  <c r="S160" i="2"/>
  <c r="S90" i="2"/>
  <c r="S65" i="2"/>
  <c r="S126" i="2"/>
  <c r="S58" i="2"/>
  <c r="S178" i="2"/>
  <c r="S14" i="2"/>
  <c r="S40" i="2"/>
  <c r="S145" i="2"/>
  <c r="Q187" i="2"/>
  <c r="N187" i="2"/>
  <c r="L187" i="2"/>
  <c r="K187" i="2"/>
  <c r="M187" i="2"/>
  <c r="O187" i="2"/>
  <c r="P185" i="2"/>
  <c r="J184" i="2"/>
  <c r="S112" i="2"/>
  <c r="J183" i="2"/>
  <c r="J186" i="2"/>
  <c r="P19" i="2"/>
  <c r="AN19" i="2" s="1"/>
  <c r="AN183" i="2" s="1"/>
  <c r="P147" i="2"/>
  <c r="AN147" i="2" s="1"/>
  <c r="AN186" i="2" s="1"/>
  <c r="P184" i="2"/>
  <c r="J185" i="2"/>
  <c r="H187" i="2"/>
  <c r="L5" i="5" l="1"/>
  <c r="G6" i="4"/>
  <c r="BD185" i="2"/>
  <c r="L114" i="5"/>
  <c r="BD183" i="2"/>
  <c r="L20" i="5"/>
  <c r="BD91" i="2"/>
  <c r="L92" i="5" s="1"/>
  <c r="J92" i="5"/>
  <c r="L45" i="5"/>
  <c r="BD149" i="2"/>
  <c r="L150" i="5" s="1"/>
  <c r="J150" i="5"/>
  <c r="G8" i="4"/>
  <c r="BF183" i="2"/>
  <c r="BA187" i="2"/>
  <c r="BF185" i="2"/>
  <c r="BF147" i="2"/>
  <c r="BF148" i="2"/>
  <c r="BD148" i="2"/>
  <c r="BB186" i="2"/>
  <c r="C9" i="4" s="1"/>
  <c r="BF74" i="2"/>
  <c r="BF184" i="2" s="1"/>
  <c r="BB184" i="2"/>
  <c r="C7" i="4" s="1"/>
  <c r="BD74" i="2"/>
  <c r="AM184" i="2"/>
  <c r="AM183" i="2"/>
  <c r="L184" i="5" s="1"/>
  <c r="AM185" i="2"/>
  <c r="L186" i="5" s="1"/>
  <c r="AJ187" i="2"/>
  <c r="I188" i="5" s="1"/>
  <c r="I187" i="5"/>
  <c r="AN187" i="2"/>
  <c r="AK186" i="2"/>
  <c r="AM147" i="2"/>
  <c r="AL186" i="2"/>
  <c r="T17" i="2"/>
  <c r="T109" i="2"/>
  <c r="T155" i="2"/>
  <c r="T105" i="2"/>
  <c r="U105" i="2" s="1"/>
  <c r="T168" i="2"/>
  <c r="T131" i="2"/>
  <c r="T176" i="2"/>
  <c r="T30" i="2"/>
  <c r="T163" i="2"/>
  <c r="T104" i="2"/>
  <c r="T90" i="2"/>
  <c r="T100" i="2"/>
  <c r="T61" i="2"/>
  <c r="T80" i="2"/>
  <c r="T162" i="2"/>
  <c r="AO162" i="2" s="1"/>
  <c r="T72" i="2"/>
  <c r="T75" i="2"/>
  <c r="T71" i="2"/>
  <c r="T8" i="2"/>
  <c r="T85" i="2"/>
  <c r="T4" i="2"/>
  <c r="T124" i="2"/>
  <c r="T59" i="2"/>
  <c r="T113" i="2"/>
  <c r="T28" i="2"/>
  <c r="T180" i="2"/>
  <c r="T93" i="2"/>
  <c r="T166" i="2"/>
  <c r="T67" i="2"/>
  <c r="T177" i="2"/>
  <c r="T44" i="2"/>
  <c r="T31" i="2"/>
  <c r="T9" i="2"/>
  <c r="T78" i="2"/>
  <c r="T169" i="2"/>
  <c r="T36" i="2"/>
  <c r="T56" i="2"/>
  <c r="T62" i="2"/>
  <c r="T14" i="2"/>
  <c r="T15" i="2"/>
  <c r="T171" i="2"/>
  <c r="T141" i="2"/>
  <c r="T117" i="2"/>
  <c r="T145" i="2"/>
  <c r="T103" i="2"/>
  <c r="T101" i="2"/>
  <c r="T81" i="2"/>
  <c r="T127" i="2"/>
  <c r="T173" i="2"/>
  <c r="T138" i="2"/>
  <c r="T110" i="2"/>
  <c r="T73" i="2"/>
  <c r="T137" i="2"/>
  <c r="T69" i="2"/>
  <c r="T87" i="2"/>
  <c r="T74" i="2"/>
  <c r="T170" i="2"/>
  <c r="T157" i="2"/>
  <c r="T179" i="2"/>
  <c r="T152" i="2"/>
  <c r="T70" i="2"/>
  <c r="T49" i="2"/>
  <c r="T47" i="2"/>
  <c r="T134" i="2"/>
  <c r="T175" i="2"/>
  <c r="T77" i="2"/>
  <c r="T94" i="2"/>
  <c r="T21" i="2"/>
  <c r="T96" i="2"/>
  <c r="T34" i="2"/>
  <c r="T13" i="2"/>
  <c r="T6" i="2"/>
  <c r="T53" i="2"/>
  <c r="T89" i="2"/>
  <c r="T118" i="2"/>
  <c r="T150" i="2"/>
  <c r="T161" i="2"/>
  <c r="AO161" i="2" s="1"/>
  <c r="T88" i="2"/>
  <c r="T33" i="2"/>
  <c r="T63" i="2"/>
  <c r="T158" i="2"/>
  <c r="AO158" i="2" s="1"/>
  <c r="T29" i="2"/>
  <c r="T39" i="2"/>
  <c r="T149" i="2"/>
  <c r="T107" i="2"/>
  <c r="T46" i="2"/>
  <c r="T128" i="2"/>
  <c r="T41" i="2"/>
  <c r="T140" i="2"/>
  <c r="T139" i="2"/>
  <c r="T160" i="2"/>
  <c r="T95" i="2"/>
  <c r="T65" i="2"/>
  <c r="T37" i="2"/>
  <c r="T5" i="2"/>
  <c r="T52" i="2"/>
  <c r="T98" i="2"/>
  <c r="T32" i="2"/>
  <c r="T55" i="2"/>
  <c r="T79" i="2"/>
  <c r="T43" i="2"/>
  <c r="T164" i="2"/>
  <c r="T25" i="2"/>
  <c r="T45" i="2"/>
  <c r="T102" i="2"/>
  <c r="T35" i="2"/>
  <c r="T54" i="2"/>
  <c r="T24" i="2"/>
  <c r="T154" i="2"/>
  <c r="T7" i="2"/>
  <c r="T76" i="2"/>
  <c r="T11" i="2"/>
  <c r="T57" i="2"/>
  <c r="T135" i="2"/>
  <c r="T22" i="2"/>
  <c r="T130" i="2"/>
  <c r="T120" i="2"/>
  <c r="T40" i="2"/>
  <c r="T116" i="2"/>
  <c r="S184" i="2"/>
  <c r="T178" i="2"/>
  <c r="T165" i="2"/>
  <c r="T99" i="2"/>
  <c r="T50" i="2"/>
  <c r="T12" i="2"/>
  <c r="T51" i="2"/>
  <c r="T172" i="2"/>
  <c r="T10" i="2"/>
  <c r="T97" i="2"/>
  <c r="T16" i="2"/>
  <c r="T151" i="2"/>
  <c r="T143" i="2"/>
  <c r="T38" i="2"/>
  <c r="T18" i="2"/>
  <c r="T58" i="2"/>
  <c r="T156" i="2"/>
  <c r="T132" i="2"/>
  <c r="T136" i="2"/>
  <c r="T129" i="2"/>
  <c r="T142" i="2"/>
  <c r="T122" i="2"/>
  <c r="T106" i="2"/>
  <c r="T144" i="2"/>
  <c r="T82" i="2"/>
  <c r="T20" i="2"/>
  <c r="T126" i="2"/>
  <c r="T167" i="2"/>
  <c r="T111" i="2"/>
  <c r="T23" i="2"/>
  <c r="T27" i="2"/>
  <c r="T84" i="2"/>
  <c r="T68" i="2"/>
  <c r="T48" i="2"/>
  <c r="T125" i="2"/>
  <c r="T121" i="2"/>
  <c r="T26" i="2"/>
  <c r="T91" i="2"/>
  <c r="T114" i="2"/>
  <c r="T159" i="2"/>
  <c r="T83" i="2"/>
  <c r="T66" i="2"/>
  <c r="T42" i="2"/>
  <c r="T123" i="2"/>
  <c r="T60" i="2"/>
  <c r="T92" i="2"/>
  <c r="T148" i="2"/>
  <c r="T174" i="2"/>
  <c r="T133" i="2"/>
  <c r="T86" i="2"/>
  <c r="T146" i="2"/>
  <c r="T115" i="2"/>
  <c r="T119" i="2"/>
  <c r="T153" i="2"/>
  <c r="T108" i="2"/>
  <c r="T64" i="2"/>
  <c r="J187" i="2"/>
  <c r="P183" i="2"/>
  <c r="S19" i="2"/>
  <c r="S185" i="2"/>
  <c r="T112" i="2"/>
  <c r="P186" i="2"/>
  <c r="S147" i="2"/>
  <c r="BD184" i="2" l="1"/>
  <c r="L75" i="5"/>
  <c r="BD186" i="2"/>
  <c r="L149" i="5"/>
  <c r="G9" i="4"/>
  <c r="G7" i="4"/>
  <c r="L185" i="5"/>
  <c r="BF186" i="2"/>
  <c r="BF187" i="2" s="1"/>
  <c r="BB187" i="2"/>
  <c r="AL187" i="2"/>
  <c r="K188" i="5" s="1"/>
  <c r="K187" i="5"/>
  <c r="AM186" i="2"/>
  <c r="AM187" i="2" s="1"/>
  <c r="L188" i="5" s="1"/>
  <c r="AK187" i="2"/>
  <c r="J188" i="5" s="1"/>
  <c r="J187" i="5"/>
  <c r="AO26" i="2"/>
  <c r="AO167" i="2"/>
  <c r="AO156" i="2"/>
  <c r="AO12" i="2"/>
  <c r="AO22" i="2"/>
  <c r="AO102" i="2"/>
  <c r="AO139" i="2"/>
  <c r="AO34" i="2"/>
  <c r="AO110" i="2"/>
  <c r="AO44" i="2"/>
  <c r="AO90" i="2"/>
  <c r="AO174" i="2"/>
  <c r="AO45" i="2"/>
  <c r="AO140" i="2"/>
  <c r="AO96" i="2"/>
  <c r="AO138" i="2"/>
  <c r="AO177" i="2"/>
  <c r="AO104" i="2"/>
  <c r="AO121" i="2"/>
  <c r="AO126" i="2"/>
  <c r="AO58" i="2"/>
  <c r="AO50" i="2"/>
  <c r="AO135" i="2"/>
  <c r="AO25" i="2"/>
  <c r="AO41" i="2"/>
  <c r="AO21" i="2"/>
  <c r="AO173" i="2"/>
  <c r="AO67" i="2"/>
  <c r="AO163" i="2"/>
  <c r="AO148" i="2"/>
  <c r="AO20" i="2"/>
  <c r="AO18" i="2"/>
  <c r="AO128" i="2"/>
  <c r="AO94" i="2"/>
  <c r="AO127" i="2"/>
  <c r="AO166" i="2"/>
  <c r="AO30" i="2"/>
  <c r="AO92" i="2"/>
  <c r="AO125" i="2"/>
  <c r="AO82" i="2"/>
  <c r="AO38" i="2"/>
  <c r="AO99" i="2"/>
  <c r="AO164" i="2"/>
  <c r="AO46" i="2"/>
  <c r="AO77" i="2"/>
  <c r="AO81" i="2"/>
  <c r="AO93" i="2"/>
  <c r="AO176" i="2"/>
  <c r="AO64" i="2"/>
  <c r="AO144" i="2"/>
  <c r="AO143" i="2"/>
  <c r="AO57" i="2"/>
  <c r="AO107" i="2"/>
  <c r="AO175" i="2"/>
  <c r="AO101" i="2"/>
  <c r="AO180" i="2"/>
  <c r="AO131" i="2"/>
  <c r="AO60" i="2"/>
  <c r="AO48" i="2"/>
  <c r="AO165" i="2"/>
  <c r="AO43" i="2"/>
  <c r="AO149" i="2"/>
  <c r="AO134" i="2"/>
  <c r="AO103" i="2"/>
  <c r="AO28" i="2"/>
  <c r="AO168" i="2"/>
  <c r="AO112" i="2"/>
  <c r="AO108" i="2"/>
  <c r="AO106" i="2"/>
  <c r="AO151" i="2"/>
  <c r="AO11" i="2"/>
  <c r="AO39" i="2"/>
  <c r="AO47" i="2"/>
  <c r="AO145" i="2"/>
  <c r="AO113" i="2"/>
  <c r="AO105" i="2"/>
  <c r="AO123" i="2"/>
  <c r="AO178" i="2"/>
  <c r="AO79" i="2"/>
  <c r="AO29" i="2"/>
  <c r="AO49" i="2"/>
  <c r="AO117" i="2"/>
  <c r="AO59" i="2"/>
  <c r="AO155" i="2"/>
  <c r="AO153" i="2"/>
  <c r="AO68" i="2"/>
  <c r="AO122" i="2"/>
  <c r="AO16" i="2"/>
  <c r="AO76" i="2"/>
  <c r="AO70" i="2"/>
  <c r="AO141" i="2"/>
  <c r="AO124" i="2"/>
  <c r="AO109" i="2"/>
  <c r="AO42" i="2"/>
  <c r="AO116" i="2"/>
  <c r="AO55" i="2"/>
  <c r="AO63" i="2"/>
  <c r="AO152" i="2"/>
  <c r="AO171" i="2"/>
  <c r="AO4" i="2"/>
  <c r="AO17" i="2"/>
  <c r="AO119" i="2"/>
  <c r="AO142" i="2"/>
  <c r="AO97" i="2"/>
  <c r="AO7" i="2"/>
  <c r="AO33" i="2"/>
  <c r="AO179" i="2"/>
  <c r="AO15" i="2"/>
  <c r="AO85" i="2"/>
  <c r="AO66" i="2"/>
  <c r="AO84" i="2"/>
  <c r="AO40" i="2"/>
  <c r="AO32" i="2"/>
  <c r="AO88" i="2"/>
  <c r="AO157" i="2"/>
  <c r="AO14" i="2"/>
  <c r="AO8" i="2"/>
  <c r="AO115" i="2"/>
  <c r="AO129" i="2"/>
  <c r="AO10" i="2"/>
  <c r="AO154" i="2"/>
  <c r="AO98" i="2"/>
  <c r="AO170" i="2"/>
  <c r="AO62" i="2"/>
  <c r="AO71" i="2"/>
  <c r="AO83" i="2"/>
  <c r="AO27" i="2"/>
  <c r="AO120" i="2"/>
  <c r="AO52" i="2"/>
  <c r="AO150" i="2"/>
  <c r="AO74" i="2"/>
  <c r="AO56" i="2"/>
  <c r="AO75" i="2"/>
  <c r="AO146" i="2"/>
  <c r="AO136" i="2"/>
  <c r="AO24" i="2"/>
  <c r="AO5" i="2"/>
  <c r="AO118" i="2"/>
  <c r="AO87" i="2"/>
  <c r="AO36" i="2"/>
  <c r="AO72" i="2"/>
  <c r="AO23" i="2"/>
  <c r="AO172" i="2"/>
  <c r="AO37" i="2"/>
  <c r="AO89" i="2"/>
  <c r="AO169" i="2"/>
  <c r="AO86" i="2"/>
  <c r="AO159" i="2"/>
  <c r="AO130" i="2"/>
  <c r="AO54" i="2"/>
  <c r="AO65" i="2"/>
  <c r="AO53" i="2"/>
  <c r="AO69" i="2"/>
  <c r="AO78" i="2"/>
  <c r="AO80" i="2"/>
  <c r="AO114" i="2"/>
  <c r="AO111" i="2"/>
  <c r="AO132" i="2"/>
  <c r="AO51" i="2"/>
  <c r="AO95" i="2"/>
  <c r="AO6" i="2"/>
  <c r="AO137" i="2"/>
  <c r="AO9" i="2"/>
  <c r="AO61" i="2"/>
  <c r="AO133" i="2"/>
  <c r="AO91" i="2"/>
  <c r="AO35" i="2"/>
  <c r="AO160" i="2"/>
  <c r="AO13" i="2"/>
  <c r="AO73" i="2"/>
  <c r="AO31" i="2"/>
  <c r="AO100" i="2"/>
  <c r="U155" i="2"/>
  <c r="U17" i="2"/>
  <c r="U168" i="2"/>
  <c r="V168" i="2" s="1"/>
  <c r="U44" i="2"/>
  <c r="U163" i="2"/>
  <c r="U109" i="2"/>
  <c r="U176" i="2"/>
  <c r="U72" i="2"/>
  <c r="V72" i="2" s="1"/>
  <c r="U30" i="2"/>
  <c r="V30" i="2" s="1"/>
  <c r="U177" i="2"/>
  <c r="U36" i="2"/>
  <c r="U90" i="2"/>
  <c r="U159" i="2"/>
  <c r="V159" i="2" s="1"/>
  <c r="U107" i="2"/>
  <c r="U162" i="2"/>
  <c r="U131" i="2"/>
  <c r="U104" i="2"/>
  <c r="U75" i="2"/>
  <c r="U60" i="2"/>
  <c r="V60" i="2" s="1"/>
  <c r="U61" i="2"/>
  <c r="U45" i="2"/>
  <c r="U96" i="2"/>
  <c r="U69" i="2"/>
  <c r="U100" i="2"/>
  <c r="U62" i="2"/>
  <c r="U101" i="2"/>
  <c r="U80" i="2"/>
  <c r="V80" i="2" s="1"/>
  <c r="U180" i="2"/>
  <c r="U114" i="2"/>
  <c r="U116" i="2"/>
  <c r="V116" i="2" s="1"/>
  <c r="U4" i="2"/>
  <c r="V4" i="2" s="1"/>
  <c r="U85" i="2"/>
  <c r="U152" i="2"/>
  <c r="U48" i="2"/>
  <c r="U149" i="2"/>
  <c r="U103" i="2"/>
  <c r="U83" i="2"/>
  <c r="U67" i="2"/>
  <c r="U56" i="2"/>
  <c r="U70" i="2"/>
  <c r="U124" i="2"/>
  <c r="V124" i="2" s="1"/>
  <c r="U161" i="2"/>
  <c r="U8" i="2"/>
  <c r="U29" i="2"/>
  <c r="V29" i="2" s="1"/>
  <c r="U141" i="2"/>
  <c r="U169" i="2"/>
  <c r="V169" i="2" s="1"/>
  <c r="U71" i="2"/>
  <c r="U59" i="2"/>
  <c r="U73" i="2"/>
  <c r="U84" i="2"/>
  <c r="U26" i="2"/>
  <c r="U94" i="2"/>
  <c r="U118" i="2"/>
  <c r="U145" i="2"/>
  <c r="U93" i="2"/>
  <c r="V93" i="2" s="1"/>
  <c r="U166" i="2"/>
  <c r="U117" i="2"/>
  <c r="U63" i="2"/>
  <c r="U171" i="2"/>
  <c r="U135" i="2"/>
  <c r="U6" i="2"/>
  <c r="U173" i="2"/>
  <c r="U41" i="2"/>
  <c r="V41" i="2" s="1"/>
  <c r="U28" i="2"/>
  <c r="U167" i="2"/>
  <c r="U51" i="2"/>
  <c r="U49" i="2"/>
  <c r="U74" i="2"/>
  <c r="U58" i="2"/>
  <c r="V58" i="2" s="1"/>
  <c r="U113" i="2"/>
  <c r="U31" i="2"/>
  <c r="U9" i="2"/>
  <c r="V9" i="2" s="1"/>
  <c r="U165" i="2"/>
  <c r="V165" i="2" s="1"/>
  <c r="U12" i="2"/>
  <c r="V12" i="2" s="1"/>
  <c r="U134" i="2"/>
  <c r="U66" i="2"/>
  <c r="U33" i="2"/>
  <c r="U15" i="2"/>
  <c r="V15" i="2" s="1"/>
  <c r="U127" i="2"/>
  <c r="V127" i="2" s="1"/>
  <c r="U78" i="2"/>
  <c r="V78" i="2" s="1"/>
  <c r="U137" i="2"/>
  <c r="V137" i="2" s="1"/>
  <c r="U95" i="2"/>
  <c r="U130" i="2"/>
  <c r="U27" i="2"/>
  <c r="U178" i="2"/>
  <c r="U14" i="2"/>
  <c r="V14" i="2" s="1"/>
  <c r="U57" i="2"/>
  <c r="U132" i="2"/>
  <c r="U128" i="2"/>
  <c r="U143" i="2"/>
  <c r="U126" i="2"/>
  <c r="U65" i="2"/>
  <c r="V65" i="2" s="1"/>
  <c r="U25" i="2"/>
  <c r="U154" i="2"/>
  <c r="U175" i="2"/>
  <c r="U170" i="2"/>
  <c r="U138" i="2"/>
  <c r="U129" i="2"/>
  <c r="V129" i="2" s="1"/>
  <c r="U120" i="2"/>
  <c r="U43" i="2"/>
  <c r="U54" i="2"/>
  <c r="U39" i="2"/>
  <c r="V39" i="2" s="1"/>
  <c r="U46" i="2"/>
  <c r="U47" i="2"/>
  <c r="U157" i="2"/>
  <c r="U87" i="2"/>
  <c r="V87" i="2" s="1"/>
  <c r="U37" i="2"/>
  <c r="U81" i="2"/>
  <c r="U150" i="2"/>
  <c r="U172" i="2"/>
  <c r="V172" i="2" s="1"/>
  <c r="U111" i="2"/>
  <c r="U121" i="2"/>
  <c r="U42" i="2"/>
  <c r="V42" i="2" s="1"/>
  <c r="U156" i="2"/>
  <c r="V156" i="2" s="1"/>
  <c r="U55" i="2"/>
  <c r="U125" i="2"/>
  <c r="V125" i="2" s="1"/>
  <c r="U160" i="2"/>
  <c r="U34" i="2"/>
  <c r="V34" i="2" s="1"/>
  <c r="U179" i="2"/>
  <c r="U50" i="2"/>
  <c r="U142" i="2"/>
  <c r="U20" i="2"/>
  <c r="U164" i="2"/>
  <c r="U82" i="2"/>
  <c r="U148" i="2"/>
  <c r="U40" i="2"/>
  <c r="U11" i="2"/>
  <c r="U23" i="2"/>
  <c r="V23" i="2" s="1"/>
  <c r="U151" i="2"/>
  <c r="V151" i="2" s="1"/>
  <c r="U92" i="2"/>
  <c r="U77" i="2"/>
  <c r="U108" i="2"/>
  <c r="U91" i="2"/>
  <c r="U38" i="2"/>
  <c r="U89" i="2"/>
  <c r="U88" i="2"/>
  <c r="U24" i="2"/>
  <c r="V24" i="2" s="1"/>
  <c r="U21" i="2"/>
  <c r="U13" i="2"/>
  <c r="U139" i="2"/>
  <c r="U146" i="2"/>
  <c r="U110" i="2"/>
  <c r="U32" i="2"/>
  <c r="U22" i="2"/>
  <c r="U99" i="2"/>
  <c r="U115" i="2"/>
  <c r="V115" i="2" s="1"/>
  <c r="U98" i="2"/>
  <c r="U153" i="2"/>
  <c r="V153" i="2" s="1"/>
  <c r="U16" i="2"/>
  <c r="U53" i="2"/>
  <c r="V53" i="2" s="1"/>
  <c r="U122" i="2"/>
  <c r="U144" i="2"/>
  <c r="U76" i="2"/>
  <c r="U10" i="2"/>
  <c r="V10" i="2" s="1"/>
  <c r="U86" i="2"/>
  <c r="V86" i="2" s="1"/>
  <c r="U119" i="2"/>
  <c r="U79" i="2"/>
  <c r="U68" i="2"/>
  <c r="V68" i="2" s="1"/>
  <c r="U123" i="2"/>
  <c r="V123" i="2" s="1"/>
  <c r="U140" i="2"/>
  <c r="U158" i="2"/>
  <c r="U5" i="2"/>
  <c r="U52" i="2"/>
  <c r="U102" i="2"/>
  <c r="U97" i="2"/>
  <c r="U35" i="2"/>
  <c r="U136" i="2"/>
  <c r="U18" i="2"/>
  <c r="U174" i="2"/>
  <c r="V105" i="2"/>
  <c r="U133" i="2"/>
  <c r="U7" i="2"/>
  <c r="T184" i="2"/>
  <c r="U106" i="2"/>
  <c r="U64" i="2"/>
  <c r="U112" i="2"/>
  <c r="P187" i="2"/>
  <c r="S186" i="2"/>
  <c r="T147" i="2"/>
  <c r="T185" i="2"/>
  <c r="S183" i="2"/>
  <c r="T19" i="2"/>
  <c r="BD187" i="2" l="1"/>
  <c r="L187" i="5"/>
  <c r="AO184" i="2"/>
  <c r="AO147" i="2"/>
  <c r="AO186" i="2" s="1"/>
  <c r="AO185" i="2"/>
  <c r="AO19" i="2"/>
  <c r="AO183" i="2" s="1"/>
  <c r="V163" i="2"/>
  <c r="V155" i="2"/>
  <c r="V109" i="2"/>
  <c r="V17" i="2"/>
  <c r="V177" i="2"/>
  <c r="V176" i="2"/>
  <c r="V107" i="2"/>
  <c r="V96" i="2"/>
  <c r="V45" i="2"/>
  <c r="V44" i="2"/>
  <c r="V90" i="2"/>
  <c r="V162" i="2"/>
  <c r="V69" i="2"/>
  <c r="V131" i="2"/>
  <c r="V67" i="2"/>
  <c r="V104" i="2"/>
  <c r="V36" i="2"/>
  <c r="V51" i="2"/>
  <c r="V83" i="2"/>
  <c r="V75" i="2"/>
  <c r="V101" i="2"/>
  <c r="V61" i="2"/>
  <c r="V180" i="2"/>
  <c r="V82" i="2"/>
  <c r="V143" i="2"/>
  <c r="V170" i="2"/>
  <c r="V141" i="2"/>
  <c r="V70" i="2"/>
  <c r="V152" i="2"/>
  <c r="V59" i="2"/>
  <c r="V62" i="2"/>
  <c r="V85" i="2"/>
  <c r="V20" i="2"/>
  <c r="V6" i="2"/>
  <c r="V100" i="2"/>
  <c r="V114" i="2"/>
  <c r="V154" i="2"/>
  <c r="V56" i="2"/>
  <c r="V119" i="2"/>
  <c r="V166" i="2"/>
  <c r="V126" i="2"/>
  <c r="V48" i="2"/>
  <c r="V73" i="2"/>
  <c r="V161" i="2"/>
  <c r="V117" i="2"/>
  <c r="V54" i="2"/>
  <c r="V84" i="2"/>
  <c r="V37" i="2"/>
  <c r="V43" i="2"/>
  <c r="V63" i="2"/>
  <c r="V8" i="2"/>
  <c r="V149" i="2"/>
  <c r="V103" i="2"/>
  <c r="V135" i="2"/>
  <c r="V178" i="2"/>
  <c r="V71" i="2"/>
  <c r="V74" i="2"/>
  <c r="V26" i="2"/>
  <c r="V99" i="2"/>
  <c r="V118" i="2"/>
  <c r="V49" i="2"/>
  <c r="V171" i="2"/>
  <c r="V94" i="2"/>
  <c r="V157" i="2"/>
  <c r="V145" i="2"/>
  <c r="V113" i="2"/>
  <c r="V95" i="2"/>
  <c r="V167" i="2"/>
  <c r="V66" i="2"/>
  <c r="V128" i="2"/>
  <c r="V132" i="2"/>
  <c r="V22" i="2"/>
  <c r="V134" i="2"/>
  <c r="V33" i="2"/>
  <c r="V28" i="2"/>
  <c r="V31" i="2"/>
  <c r="V175" i="2"/>
  <c r="V108" i="2"/>
  <c r="V173" i="2"/>
  <c r="V88" i="2"/>
  <c r="V25" i="2"/>
  <c r="V110" i="2"/>
  <c r="V92" i="2"/>
  <c r="V77" i="2"/>
  <c r="V120" i="2"/>
  <c r="V122" i="2"/>
  <c r="V27" i="2"/>
  <c r="V57" i="2"/>
  <c r="V32" i="2"/>
  <c r="V130" i="2"/>
  <c r="V179" i="2"/>
  <c r="V164" i="2"/>
  <c r="V138" i="2"/>
  <c r="V98" i="2"/>
  <c r="V142" i="2"/>
  <c r="V40" i="2"/>
  <c r="V21" i="2"/>
  <c r="V76" i="2"/>
  <c r="V38" i="2"/>
  <c r="V139" i="2"/>
  <c r="V91" i="2"/>
  <c r="V13" i="2"/>
  <c r="V121" i="2"/>
  <c r="V47" i="2"/>
  <c r="V50" i="2"/>
  <c r="V148" i="2"/>
  <c r="V111" i="2"/>
  <c r="V46" i="2"/>
  <c r="V160" i="2"/>
  <c r="V55" i="2"/>
  <c r="V140" i="2"/>
  <c r="V150" i="2"/>
  <c r="V89" i="2"/>
  <c r="V146" i="2"/>
  <c r="V11" i="2"/>
  <c r="V81" i="2"/>
  <c r="V144" i="2"/>
  <c r="U184" i="2"/>
  <c r="V79" i="2"/>
  <c r="V16" i="2"/>
  <c r="V158" i="2"/>
  <c r="V5" i="2"/>
  <c r="V52" i="2"/>
  <c r="V102" i="2"/>
  <c r="V64" i="2"/>
  <c r="V35" i="2"/>
  <c r="V97" i="2"/>
  <c r="V7" i="2"/>
  <c r="V133" i="2"/>
  <c r="U185" i="2"/>
  <c r="V106" i="2"/>
  <c r="V136" i="2"/>
  <c r="V18" i="2"/>
  <c r="V174" i="2"/>
  <c r="U19" i="2"/>
  <c r="T183" i="2"/>
  <c r="U147" i="2"/>
  <c r="V112" i="2"/>
  <c r="S187" i="2"/>
  <c r="T186" i="2"/>
  <c r="U186" i="2" l="1"/>
  <c r="U183" i="2"/>
  <c r="AO187" i="2"/>
  <c r="V184" i="2"/>
  <c r="V185" i="2"/>
  <c r="T187" i="2"/>
  <c r="V19" i="2"/>
  <c r="V147" i="2"/>
  <c r="U187" i="2" l="1"/>
  <c r="V183" i="2"/>
  <c r="T189" i="2"/>
  <c r="W185" i="2"/>
  <c r="V186" i="2"/>
  <c r="W183" i="2"/>
  <c r="V187" i="2" l="1"/>
  <c r="X183" i="2"/>
  <c r="W186" i="2" l="1"/>
  <c r="W184" i="2"/>
  <c r="X185" i="2"/>
  <c r="D10" i="4"/>
  <c r="W187" i="2" l="1"/>
  <c r="X186" i="2"/>
  <c r="X184" i="2"/>
  <c r="X187" i="2" l="1"/>
  <c r="E6" i="4" l="1"/>
  <c r="F6" i="4" s="1"/>
  <c r="G10" i="4" l="1"/>
  <c r="E7" i="4" l="1"/>
  <c r="F7" i="4" s="1"/>
  <c r="E9" i="4"/>
  <c r="F9" i="4" s="1"/>
  <c r="C10" i="4" l="1"/>
  <c r="E8" i="4"/>
  <c r="F8" i="4" s="1"/>
  <c r="F10" i="4" l="1"/>
  <c r="E10" i="4"/>
  <c r="E15" i="4" s="1"/>
  <c r="E18" i="4" s="1"/>
</calcChain>
</file>

<file path=xl/sharedStrings.xml><?xml version="1.0" encoding="utf-8"?>
<sst xmlns="http://schemas.openxmlformats.org/spreadsheetml/2006/main" count="1356" uniqueCount="454">
  <si>
    <t>SPONSOR</t>
  </si>
  <si>
    <t>COUNTY SPONSOR IS LOCATED IN</t>
  </si>
  <si>
    <t>DNR AREA</t>
  </si>
  <si>
    <t>REGION</t>
  </si>
  <si>
    <t>TRAIL MAP #</t>
  </si>
  <si>
    <t>CLUB/TRAIL NAME</t>
  </si>
  <si>
    <t>BECKER CO</t>
  </si>
  <si>
    <t>Becker</t>
  </si>
  <si>
    <t>1A</t>
  </si>
  <si>
    <t>Wolf Pack</t>
  </si>
  <si>
    <t>Northwoods Trail Reapers</t>
  </si>
  <si>
    <t>Ultra Trails</t>
  </si>
  <si>
    <t>Midnight Riders Trails</t>
  </si>
  <si>
    <t>BELTRAMI CO</t>
  </si>
  <si>
    <t>Beltrami</t>
  </si>
  <si>
    <t>North Country Trails</t>
  </si>
  <si>
    <t>Lost River Trails</t>
  </si>
  <si>
    <t>Blackduck Stumpjumpers/Northland Trail</t>
  </si>
  <si>
    <t>CASS CO</t>
  </si>
  <si>
    <t>Cass</t>
  </si>
  <si>
    <t>Cass County Trails</t>
  </si>
  <si>
    <t>CLEARWATER CO</t>
  </si>
  <si>
    <t>Clearwater</t>
  </si>
  <si>
    <t>Clearwater Trail Blazers</t>
  </si>
  <si>
    <t>HUBBARD CO</t>
  </si>
  <si>
    <t>Hubbard</t>
  </si>
  <si>
    <t>Forest Riders</t>
  </si>
  <si>
    <t>MAHNOMEN CO</t>
  </si>
  <si>
    <t>Mahnomen</t>
  </si>
  <si>
    <t>Hardwood Trailblazers</t>
  </si>
  <si>
    <t>Sno Drifters / Mid-Mahnomen</t>
  </si>
  <si>
    <t>SE Mahnomen Co</t>
  </si>
  <si>
    <t>NEVIS, CITY OF</t>
  </si>
  <si>
    <t>Nevis Trailblazers/Wilder Trails</t>
  </si>
  <si>
    <t>WADENA CO</t>
  </si>
  <si>
    <t>Wadena</t>
  </si>
  <si>
    <t>Wadena County Trails</t>
  </si>
  <si>
    <t>CLAY CO</t>
  </si>
  <si>
    <t>Clay</t>
  </si>
  <si>
    <t>1B</t>
  </si>
  <si>
    <t>Clay Trail Alliance</t>
  </si>
  <si>
    <t>DOUGLAS CO</t>
  </si>
  <si>
    <t>Douglas</t>
  </si>
  <si>
    <t>Douglas Area Trail Assoc DATA</t>
  </si>
  <si>
    <t>GRANT CO</t>
  </si>
  <si>
    <t>Grant</t>
  </si>
  <si>
    <t>Low Plains Drifters</t>
  </si>
  <si>
    <t>OTTER TAIL CO</t>
  </si>
  <si>
    <t>Otter Tail</t>
  </si>
  <si>
    <t>Prairie Snow Drifters</t>
  </si>
  <si>
    <t>Henning Sno Cruisers</t>
  </si>
  <si>
    <t>Otter Country Trail Assoc OCTA</t>
  </si>
  <si>
    <t>Otter Trail Riders</t>
  </si>
  <si>
    <t>STEVENS CO</t>
  </si>
  <si>
    <t>Stevens</t>
  </si>
  <si>
    <t>West Central Trailblazers</t>
  </si>
  <si>
    <t>1C</t>
  </si>
  <si>
    <t>Fourtown Grygla Snowmobile Trails</t>
  </si>
  <si>
    <t>Polk</t>
  </si>
  <si>
    <t>Northern Lights</t>
  </si>
  <si>
    <t>FOSSTON, CITY OF</t>
  </si>
  <si>
    <t>Knightriders</t>
  </si>
  <si>
    <t>KITTSON CO</t>
  </si>
  <si>
    <t>Kittson</t>
  </si>
  <si>
    <t>Kittson Co Trailblazers</t>
  </si>
  <si>
    <t>LAKE OF THE WOODS CO</t>
  </si>
  <si>
    <t>Lake of the Woods</t>
  </si>
  <si>
    <t>Big Traverse</t>
  </si>
  <si>
    <t>NW Angle/Island</t>
  </si>
  <si>
    <t>MARSHALL CO</t>
  </si>
  <si>
    <t>Marshall</t>
  </si>
  <si>
    <t>MC Trails</t>
  </si>
  <si>
    <t>MCINTOSH, CITY OF</t>
  </si>
  <si>
    <t>Polar Beach</t>
  </si>
  <si>
    <t xml:space="preserve">MIDDLE RIVER, CITY OF </t>
  </si>
  <si>
    <t>Middle River/Strathcona/Driftskippers</t>
  </si>
  <si>
    <t>Norman</t>
  </si>
  <si>
    <t>Moonshiners</t>
  </si>
  <si>
    <t>PENNINGTON CO</t>
  </si>
  <si>
    <t>Pennington</t>
  </si>
  <si>
    <t>Wapiti &amp; 4G North</t>
  </si>
  <si>
    <t>Riverland North</t>
  </si>
  <si>
    <t>POLK CO</t>
  </si>
  <si>
    <t>Sandhill Snowcruisers</t>
  </si>
  <si>
    <t>Crookston Driftbusters</t>
  </si>
  <si>
    <t>RED LAKE CO</t>
  </si>
  <si>
    <t>Red Lake</t>
  </si>
  <si>
    <t>Riverland</t>
  </si>
  <si>
    <t>Oklee Moonlighters/ Riverland East</t>
  </si>
  <si>
    <t>ROSEAU CO</t>
  </si>
  <si>
    <t>Roseau</t>
  </si>
  <si>
    <t>Pelan Trail/Roseau Trailblazers/ BISF #1</t>
  </si>
  <si>
    <t>AITKIN CO</t>
  </si>
  <si>
    <t>Aitkin</t>
  </si>
  <si>
    <t>2A</t>
  </si>
  <si>
    <t>Haypoint</t>
  </si>
  <si>
    <t>McGrath-Finlayson</t>
  </si>
  <si>
    <t>Tamarack</t>
  </si>
  <si>
    <t>Mille Lacs</t>
  </si>
  <si>
    <t>Palisade</t>
  </si>
  <si>
    <t>Aitkin Sno Drifters</t>
  </si>
  <si>
    <t>ALBORN, CITY OF</t>
  </si>
  <si>
    <t>St. Louis</t>
  </si>
  <si>
    <t>Alborn</t>
  </si>
  <si>
    <t>FLOODWOOD, CITY OF</t>
  </si>
  <si>
    <t>Meadowlands</t>
  </si>
  <si>
    <t>ITASCA CO</t>
  </si>
  <si>
    <t>Itasca</t>
  </si>
  <si>
    <t>Greenway #1</t>
  </si>
  <si>
    <t>Driftskippers #17</t>
  </si>
  <si>
    <t>Keystone</t>
  </si>
  <si>
    <t>Brandstrom</t>
  </si>
  <si>
    <t>Marcell</t>
  </si>
  <si>
    <t>Lawron</t>
  </si>
  <si>
    <t>Suomi</t>
  </si>
  <si>
    <t>Bushwackers</t>
  </si>
  <si>
    <t>Avenue of Pines</t>
  </si>
  <si>
    <t>Bowstring W</t>
  </si>
  <si>
    <t>KOOCHICHING CO</t>
  </si>
  <si>
    <t>Koochiching</t>
  </si>
  <si>
    <t>Blue Ox Caldwell Brook</t>
  </si>
  <si>
    <t>BABBITT, CITY OF</t>
  </si>
  <si>
    <t>2B</t>
  </si>
  <si>
    <t>Stony Spur and Taconite</t>
  </si>
  <si>
    <t>ELY, CITY OF</t>
  </si>
  <si>
    <t>Ely Igloos</t>
  </si>
  <si>
    <t>HOYT LAKES, CITY OF</t>
  </si>
  <si>
    <t>Moose Trail</t>
  </si>
  <si>
    <t>Hagerman Voyageur</t>
  </si>
  <si>
    <t>ORR, CITY OF</t>
  </si>
  <si>
    <t>Voyageur Trail Society</t>
  </si>
  <si>
    <t>ST LOUIS CO</t>
  </si>
  <si>
    <t>Iron Ore</t>
  </si>
  <si>
    <t>Laurentian</t>
  </si>
  <si>
    <t>Chisholm/Side Lake</t>
  </si>
  <si>
    <t>East Range</t>
  </si>
  <si>
    <t>Cook Trails</t>
  </si>
  <si>
    <t>Hawks</t>
  </si>
  <si>
    <t>COOK CO</t>
  </si>
  <si>
    <t>Cook</t>
  </si>
  <si>
    <t>2C</t>
  </si>
  <si>
    <t>Lutsen</t>
  </si>
  <si>
    <t>Gunflint</t>
  </si>
  <si>
    <t>Tofte-Lynx</t>
  </si>
  <si>
    <t>DULUTH, CITY OF</t>
  </si>
  <si>
    <t>Duluth East End</t>
  </si>
  <si>
    <t>Duluth West End</t>
  </si>
  <si>
    <t>FREDENBERG, CITY OF</t>
  </si>
  <si>
    <t>Reservoir Riders</t>
  </si>
  <si>
    <t>LAKE CO</t>
  </si>
  <si>
    <t>Lake</t>
  </si>
  <si>
    <t>Two Harbors Corridor</t>
  </si>
  <si>
    <t>Sawtooth</t>
  </si>
  <si>
    <t>Tomahawk</t>
  </si>
  <si>
    <t>Red Dot</t>
  </si>
  <si>
    <t>Lake Williams</t>
  </si>
  <si>
    <t>Hermantown</t>
  </si>
  <si>
    <t>Pequaywan</t>
  </si>
  <si>
    <t>CARLTON CO</t>
  </si>
  <si>
    <t>Carlton</t>
  </si>
  <si>
    <t>2D</t>
  </si>
  <si>
    <t>Moosehorn</t>
  </si>
  <si>
    <t>Cromwell</t>
  </si>
  <si>
    <t>Kettle River</t>
  </si>
  <si>
    <t>Wrenshall</t>
  </si>
  <si>
    <t>Pine</t>
  </si>
  <si>
    <t>Hinckley Pine City</t>
  </si>
  <si>
    <t>Pine 1,2,3</t>
  </si>
  <si>
    <t>CROW WING CO</t>
  </si>
  <si>
    <t>Crow Wing</t>
  </si>
  <si>
    <t>2F</t>
  </si>
  <si>
    <t>Emily-Outing Snowbirds</t>
  </si>
  <si>
    <t>Merrifield Marathons/PB</t>
  </si>
  <si>
    <t>Cuyuna Range Trails</t>
  </si>
  <si>
    <t>Baxter 1&amp;2, PB, Pillsbury</t>
  </si>
  <si>
    <t>Garrison Trails</t>
  </si>
  <si>
    <t>Fort Ripley Trailbusters</t>
  </si>
  <si>
    <t>Ideal Sno Pros</t>
  </si>
  <si>
    <t>Gull Lake Drifters</t>
  </si>
  <si>
    <t>Brainerd Snodeos</t>
  </si>
  <si>
    <t>BENTON CO</t>
  </si>
  <si>
    <t>Benton</t>
  </si>
  <si>
    <t>3A</t>
  </si>
  <si>
    <t>Benton County Trails</t>
  </si>
  <si>
    <t>KANABEC CO</t>
  </si>
  <si>
    <t>Kanabec</t>
  </si>
  <si>
    <t>MILLE LACS CO</t>
  </si>
  <si>
    <t>Mille Lacs Trails</t>
  </si>
  <si>
    <t>Rum River Sno Riders</t>
  </si>
  <si>
    <t>MORRISON CO</t>
  </si>
  <si>
    <t>Morrison</t>
  </si>
  <si>
    <t>Morrison County Rec Trails</t>
  </si>
  <si>
    <t>SHERBURNE CO</t>
  </si>
  <si>
    <t>Sherburne</t>
  </si>
  <si>
    <t>Sherburne County Trails</t>
  </si>
  <si>
    <t>STEARNS CO</t>
  </si>
  <si>
    <t>Stearns</t>
  </si>
  <si>
    <t>Stearns County Trails</t>
  </si>
  <si>
    <t>TODD CO</t>
  </si>
  <si>
    <t>Todd</t>
  </si>
  <si>
    <t>Todd County Area Trails</t>
  </si>
  <si>
    <t>WRIGHT CO</t>
  </si>
  <si>
    <t>Wright</t>
  </si>
  <si>
    <t>Wright County Trails</t>
  </si>
  <si>
    <t>ANOKA CO</t>
  </si>
  <si>
    <t>Anoka</t>
  </si>
  <si>
    <t>3B</t>
  </si>
  <si>
    <t>Kiwi Krossing</t>
  </si>
  <si>
    <t>Rice Creek</t>
  </si>
  <si>
    <t>Rum River</t>
  </si>
  <si>
    <t>Southwest Trails</t>
  </si>
  <si>
    <t>CHISAGO CO</t>
  </si>
  <si>
    <t>Chisago</t>
  </si>
  <si>
    <t>Wild River</t>
  </si>
  <si>
    <t>North Branch Sno Drifters</t>
  </si>
  <si>
    <t>Rush City Sno Bugs</t>
  </si>
  <si>
    <t>DAKOTA CO</t>
  </si>
  <si>
    <t>Dakota</t>
  </si>
  <si>
    <t>Inver Grove Heights Connection</t>
  </si>
  <si>
    <t>Dakota County Trails</t>
  </si>
  <si>
    <t>Waterford Warriors</t>
  </si>
  <si>
    <t>Hennepin</t>
  </si>
  <si>
    <t>Northwest Trails</t>
  </si>
  <si>
    <t>ISANTI CO</t>
  </si>
  <si>
    <t>Isanti</t>
  </si>
  <si>
    <t>Cambridge/Weber/Stark/Isanti</t>
  </si>
  <si>
    <t>Northern Light/Grandy/Bock</t>
  </si>
  <si>
    <t>Mystic Trails</t>
  </si>
  <si>
    <t>LAKEVILLE, CITY OF</t>
  </si>
  <si>
    <t>LakeVille Sno Trackers</t>
  </si>
  <si>
    <t>RANDOLPH, CITY OF</t>
  </si>
  <si>
    <t>Randolph Trail</t>
  </si>
  <si>
    <t>SCOTT CO</t>
  </si>
  <si>
    <t>Scott</t>
  </si>
  <si>
    <t>Scott County Sno Trail</t>
  </si>
  <si>
    <t>WASHINGTON CO</t>
  </si>
  <si>
    <t>Washington</t>
  </si>
  <si>
    <t>Star Trail</t>
  </si>
  <si>
    <t>FILLMORE CO</t>
  </si>
  <si>
    <t>Fillmore</t>
  </si>
  <si>
    <t>3C</t>
  </si>
  <si>
    <t>Valley Crest Trail</t>
  </si>
  <si>
    <t>Mabel Trail Busters</t>
  </si>
  <si>
    <t>Tri-County Trail</t>
  </si>
  <si>
    <t>Bluff Valley Trail</t>
  </si>
  <si>
    <t>GOODHUE CO</t>
  </si>
  <si>
    <t>Goodhue</t>
  </si>
  <si>
    <t>Goodhue County Trails</t>
  </si>
  <si>
    <t>HOUSTON CO</t>
  </si>
  <si>
    <t>Houston</t>
  </si>
  <si>
    <t>Gopherland Trail</t>
  </si>
  <si>
    <t>LaCrescent Trail</t>
  </si>
  <si>
    <t>Viking Ridge Spring Grove</t>
  </si>
  <si>
    <t>Money Creek and TH 76 Trail</t>
  </si>
  <si>
    <t>OLMSTED CO</t>
  </si>
  <si>
    <t>Olmsted</t>
  </si>
  <si>
    <t>Driftskippers Trail</t>
  </si>
  <si>
    <t>Tiger Bear I Trail</t>
  </si>
  <si>
    <t>WABASHA CO</t>
  </si>
  <si>
    <t>Wabasha</t>
  </si>
  <si>
    <t>Zumbrowatha-Wabasha Trail</t>
  </si>
  <si>
    <t>WINONA CO</t>
  </si>
  <si>
    <t>Winona</t>
  </si>
  <si>
    <t>Whitewater Trail</t>
  </si>
  <si>
    <t>Corridor 60 - Ridgeway Trail</t>
  </si>
  <si>
    <t>Corridor 70 - Rollingstone Trail</t>
  </si>
  <si>
    <t>Corridor 30 - Quad Link</t>
  </si>
  <si>
    <t>BIG STONE CO</t>
  </si>
  <si>
    <t>Big Stone</t>
  </si>
  <si>
    <t>4A</t>
  </si>
  <si>
    <t>Big Stone Lake Sno-Riders Trail</t>
  </si>
  <si>
    <t>CHIPPEWA CO</t>
  </si>
  <si>
    <t>Chippewa</t>
  </si>
  <si>
    <t>Cross Country Trail Blazers</t>
  </si>
  <si>
    <t>KANDIYOHI CO</t>
  </si>
  <si>
    <t>Kandiyohi</t>
  </si>
  <si>
    <t>Glacial Lakes Trail</t>
  </si>
  <si>
    <t>LAC QUI PARLE CO</t>
  </si>
  <si>
    <t>Lac Qui Parle</t>
  </si>
  <si>
    <t>MEEKER CO</t>
  </si>
  <si>
    <t>Meeker</t>
  </si>
  <si>
    <t>Meeker County Trails</t>
  </si>
  <si>
    <t>RENVILLE CO</t>
  </si>
  <si>
    <t>Renville</t>
  </si>
  <si>
    <t>Renville Co. Drift Runners Trail</t>
  </si>
  <si>
    <t>SWIFT CO</t>
  </si>
  <si>
    <t>Swift</t>
  </si>
  <si>
    <t>Northern Lights Trails</t>
  </si>
  <si>
    <t>YELLOW MEDICINE CO</t>
  </si>
  <si>
    <t>Yellow Medicine</t>
  </si>
  <si>
    <t>Snow-Drifters of Montevideo Trails</t>
  </si>
  <si>
    <t>COTTONWOOD CO</t>
  </si>
  <si>
    <t>Cottonwood</t>
  </si>
  <si>
    <t>4B</t>
  </si>
  <si>
    <t>Cottonwood and Jackson County Snowmobile Trails</t>
  </si>
  <si>
    <t>LINCOLN CO</t>
  </si>
  <si>
    <t>Lincoln</t>
  </si>
  <si>
    <t>Lincoln County Drift Clippers Trail</t>
  </si>
  <si>
    <t>LYON CO</t>
  </si>
  <si>
    <t>Lyon</t>
  </si>
  <si>
    <t>Lyon County Trail</t>
  </si>
  <si>
    <t>MARTIN CO</t>
  </si>
  <si>
    <t>Martin</t>
  </si>
  <si>
    <t>Prairieland Trail</t>
  </si>
  <si>
    <t>MURRAY CO</t>
  </si>
  <si>
    <t>Murray</t>
  </si>
  <si>
    <t>Beaver Creek Trail</t>
  </si>
  <si>
    <t>NOBLES CO</t>
  </si>
  <si>
    <t>Nobles</t>
  </si>
  <si>
    <t>PIPESTONE CO</t>
  </si>
  <si>
    <t>Pipestone</t>
  </si>
  <si>
    <t>Hiawatha Sno Blazers Trail</t>
  </si>
  <si>
    <t>REDWOOD CO</t>
  </si>
  <si>
    <t>Redwood</t>
  </si>
  <si>
    <t>ROCK CO</t>
  </si>
  <si>
    <t>Rock</t>
  </si>
  <si>
    <t>Buffalo Ridge Trail</t>
  </si>
  <si>
    <t>WATONWAN CO</t>
  </si>
  <si>
    <t>Watonwan</t>
  </si>
  <si>
    <t>Riverside Trail</t>
  </si>
  <si>
    <t>BLUE EARTH CO</t>
  </si>
  <si>
    <t>Blue Earth</t>
  </si>
  <si>
    <t>4C</t>
  </si>
  <si>
    <t>Blue Earth River Trail</t>
  </si>
  <si>
    <t>BROWN CO</t>
  </si>
  <si>
    <t>Brown</t>
  </si>
  <si>
    <t>Brown County Trails</t>
  </si>
  <si>
    <t>FARIBAULT CO</t>
  </si>
  <si>
    <t>Faribault</t>
  </si>
  <si>
    <t>Faribault County Trails</t>
  </si>
  <si>
    <t>LESUEUR CO</t>
  </si>
  <si>
    <t>LeSueur</t>
  </si>
  <si>
    <t>LeSueur County Snow Trails</t>
  </si>
  <si>
    <t>MCLEOD CO</t>
  </si>
  <si>
    <t>McLeod</t>
  </si>
  <si>
    <t>Crow River Snowmobile Trails</t>
  </si>
  <si>
    <t>NICOLLET CO</t>
  </si>
  <si>
    <t>Nicollet</t>
  </si>
  <si>
    <t>MN River Valley Trails</t>
  </si>
  <si>
    <t>SIBLEY CO</t>
  </si>
  <si>
    <t>Sibley</t>
  </si>
  <si>
    <t>Sibley County Seat Trails</t>
  </si>
  <si>
    <t>WASECA CO</t>
  </si>
  <si>
    <t>Waseca</t>
  </si>
  <si>
    <t>Waseca County Trails</t>
  </si>
  <si>
    <t>DODGE CO</t>
  </si>
  <si>
    <t>Dodge</t>
  </si>
  <si>
    <t>4D</t>
  </si>
  <si>
    <t>Dodge County Trails</t>
  </si>
  <si>
    <t>Kasson-Mantorville Trails</t>
  </si>
  <si>
    <t>Freeborn</t>
  </si>
  <si>
    <t>Freeborn County Trails</t>
  </si>
  <si>
    <t>Mower</t>
  </si>
  <si>
    <t>Mower County Trails</t>
  </si>
  <si>
    <t>Heartland Sno-Goers</t>
  </si>
  <si>
    <t>RICE CO</t>
  </si>
  <si>
    <t>Rice</t>
  </si>
  <si>
    <t>Faribo Sno-Go Trail</t>
  </si>
  <si>
    <t>Lonsdale Snowmobile Club</t>
  </si>
  <si>
    <t>STEELE CO</t>
  </si>
  <si>
    <t>Steele</t>
  </si>
  <si>
    <t>Steele County Trails</t>
  </si>
  <si>
    <t>GPS MILE NUMBERS</t>
  </si>
  <si>
    <t>One Side of Road</t>
  </si>
  <si>
    <t>Two-Sides of Road</t>
  </si>
  <si>
    <t>ROW Total</t>
  </si>
  <si>
    <t>ICE Signed but Not Groomed **</t>
  </si>
  <si>
    <t>ICE Groomed</t>
  </si>
  <si>
    <t>ICE Total</t>
  </si>
  <si>
    <t>HLV TREAD-WAY</t>
  </si>
  <si>
    <t>WOODS AND FIELDS</t>
  </si>
  <si>
    <t>GRAND TOTAL GPS MILES */**</t>
  </si>
  <si>
    <t>DNR Region</t>
  </si>
  <si>
    <t>n/a</t>
  </si>
  <si>
    <t>Statewide Total</t>
  </si>
  <si>
    <t>M&amp;G</t>
  </si>
  <si>
    <t>TOTAL</t>
  </si>
  <si>
    <t>Region 1</t>
  </si>
  <si>
    <t>Region 2</t>
  </si>
  <si>
    <t>Region 3</t>
  </si>
  <si>
    <t>Region 4</t>
  </si>
  <si>
    <t>TOTAL GRANTS</t>
  </si>
  <si>
    <t>TRUST FUND/LEASE PAYMENTS</t>
  </si>
  <si>
    <t>TRAIL MAP/SIGNS</t>
  </si>
  <si>
    <t>Fund</t>
  </si>
  <si>
    <t>Approp ID</t>
  </si>
  <si>
    <t>R294401</t>
  </si>
  <si>
    <t>Fin DeptID</t>
  </si>
  <si>
    <t>TWIN VALLEY, CITY OF</t>
  </si>
  <si>
    <t>ADAMS, CITY OF</t>
  </si>
  <si>
    <t>LONSDALE, CITY OF</t>
  </si>
  <si>
    <t>FRANKFORD TOWNSHIP</t>
  </si>
  <si>
    <t>Hiawatha I &amp; II</t>
  </si>
  <si>
    <t>FUNDS TO RETURN TO ACCNT.</t>
  </si>
  <si>
    <t>Cities</t>
  </si>
  <si>
    <t>Counties</t>
  </si>
  <si>
    <t>SPONSOR TYPE</t>
  </si>
  <si>
    <t>County</t>
  </si>
  <si>
    <t>City</t>
  </si>
  <si>
    <t>EAST GRAND FORKS, CITY OF</t>
  </si>
  <si>
    <t>WILLOW RIVER, CITY OF</t>
  </si>
  <si>
    <t>PINE CITY, CITY OF</t>
  </si>
  <si>
    <t>Wood City Riders</t>
  </si>
  <si>
    <t>Ridge Runners Trails</t>
  </si>
  <si>
    <t>Frosty Riders Snowmobile Trails</t>
  </si>
  <si>
    <t>Redwood Area Trails</t>
  </si>
  <si>
    <t>East Central Riders</t>
  </si>
  <si>
    <t>Maintenance and Grooming Grants</t>
  </si>
  <si>
    <t>GLENVILLE, CITY OF</t>
  </si>
  <si>
    <t>Changes from Prior Year Base</t>
  </si>
  <si>
    <t>FY 2019 Appropriation</t>
  </si>
  <si>
    <t>TIP grant</t>
  </si>
  <si>
    <t>RUSHFORD, CITY OF</t>
  </si>
  <si>
    <t>CORCORAN, CITY OF</t>
  </si>
  <si>
    <t>R29341DG</t>
  </si>
  <si>
    <t>R29342DG</t>
  </si>
  <si>
    <t>R29343DG</t>
  </si>
  <si>
    <t>R29344DG</t>
  </si>
  <si>
    <t>MOUND, CITY OF</t>
  </si>
  <si>
    <t>FY2024</t>
  </si>
  <si>
    <t>FY 2024 MILE RATE</t>
  </si>
  <si>
    <t>FY 2024 GPS MILES*/**</t>
  </si>
  <si>
    <t>FY 2024 BASE ALLOCATION</t>
  </si>
  <si>
    <t>FY 2024 TOTAL FUNDING</t>
  </si>
  <si>
    <r>
      <t>FY 2024 ONE-TIME SUPPLEMENT ($450K or approx 6.18</t>
    </r>
    <r>
      <rPr>
        <b/>
        <sz val="11"/>
        <rFont val="Calibri"/>
        <family val="2"/>
        <scheme val="minor"/>
      </rPr>
      <t>%</t>
    </r>
    <r>
      <rPr>
        <b/>
        <sz val="11"/>
        <color theme="1"/>
        <rFont val="Calibri"/>
        <family val="2"/>
        <scheme val="minor"/>
      </rPr>
      <t>)</t>
    </r>
  </si>
  <si>
    <t>Mileage Change Compared to FY2023</t>
  </si>
  <si>
    <t>FY 2024 ALLOCATIONS</t>
  </si>
  <si>
    <t>FY24 Rate/Mile Base Dollar Change Compared to FY2023 (Not including Supplement)</t>
  </si>
  <si>
    <t>FUND</t>
  </si>
  <si>
    <t>FINDEPT</t>
  </si>
  <si>
    <t>APPROP</t>
  </si>
  <si>
    <t>ACCOUNT</t>
  </si>
  <si>
    <t>Account Code</t>
  </si>
  <si>
    <t>Club Miles (not funded)</t>
  </si>
  <si>
    <t>FY2025</t>
  </si>
  <si>
    <t>FY 2025 ALLOCATIONS</t>
  </si>
  <si>
    <t>FY 2025 MILE RATE</t>
  </si>
  <si>
    <t>FY 2025 GPS MILES*/**</t>
  </si>
  <si>
    <t>FY 2025 BASE ALLOCATION</t>
  </si>
  <si>
    <t>FY 2025 TOTAL FUNDING</t>
  </si>
  <si>
    <t>Mileage Change Compared to FY2024</t>
  </si>
  <si>
    <t>FY25 Rate/Mile Base Dollar Change Compared to FY2024 (Not including Supplement)</t>
  </si>
  <si>
    <t>FY 2025 ONE-TIME SUPPLEMENT (zero)</t>
  </si>
  <si>
    <t>FY2026</t>
  </si>
  <si>
    <t>FY 2026 MILE RATE</t>
  </si>
  <si>
    <t>FY 2026 GPS MILES*/**</t>
  </si>
  <si>
    <t>FY 2026 BASE ALLOCATION</t>
  </si>
  <si>
    <t>FY 2026 ONE-TIME SUPPLEMENT (zero)</t>
  </si>
  <si>
    <t>FY 2026 TOTAL FUNDING</t>
  </si>
  <si>
    <t>Mileage Change Compared to FY2025</t>
  </si>
  <si>
    <t>FY26 Rate/Mile Base Dollar Change Compared to FY2025 (Not including Supplement)</t>
  </si>
  <si>
    <t>FY 2026 ALLOCATIONS</t>
  </si>
  <si>
    <t>FY 2026 Snowmobile Grant-in-Aid Program Budget</t>
  </si>
  <si>
    <t>Fiscal Year 2026 Snowmobile Grant-in-Aid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</si>
</sst>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0A2F41"/>
      <name val="Aptos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164" fontId="0" fillId="0" borderId="11" xfId="2" applyNumberFormat="1" applyFont="1" applyBorder="1"/>
    <xf numFmtId="0" fontId="0" fillId="0" borderId="20" xfId="0" applyBorder="1"/>
    <xf numFmtId="44" fontId="0" fillId="0" borderId="20" xfId="2" applyFont="1" applyBorder="1"/>
    <xf numFmtId="44" fontId="0" fillId="0" borderId="11" xfId="2" applyFont="1" applyBorder="1"/>
    <xf numFmtId="164" fontId="0" fillId="0" borderId="20" xfId="2" applyNumberFormat="1" applyFont="1" applyBorder="1"/>
    <xf numFmtId="0" fontId="0" fillId="0" borderId="0" xfId="0"/>
    <xf numFmtId="0" fontId="0" fillId="0" borderId="18" xfId="0" applyBorder="1"/>
    <xf numFmtId="44" fontId="0" fillId="33" borderId="19" xfId="2" applyFont="1" applyFill="1" applyBorder="1"/>
    <xf numFmtId="0" fontId="0" fillId="0" borderId="10" xfId="0" applyBorder="1"/>
    <xf numFmtId="164" fontId="0" fillId="0" borderId="16" xfId="2" applyNumberFormat="1" applyFont="1" applyBorder="1"/>
    <xf numFmtId="44" fontId="0" fillId="0" borderId="16" xfId="2" applyFont="1" applyBorder="1"/>
    <xf numFmtId="0" fontId="0" fillId="0" borderId="12" xfId="0" applyBorder="1"/>
    <xf numFmtId="0" fontId="16" fillId="0" borderId="13" xfId="0" applyFont="1" applyBorder="1" applyAlignment="1">
      <alignment wrapText="1"/>
    </xf>
    <xf numFmtId="0" fontId="16" fillId="0" borderId="24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16" fillId="33" borderId="14" xfId="0" applyFont="1" applyFill="1" applyBorder="1" applyAlignment="1">
      <alignment wrapText="1"/>
    </xf>
    <xf numFmtId="43" fontId="0" fillId="0" borderId="11" xfId="1" applyFont="1" applyBorder="1"/>
    <xf numFmtId="0" fontId="16" fillId="0" borderId="11" xfId="0" applyFont="1" applyBorder="1" applyAlignment="1">
      <alignment horizontal="left"/>
    </xf>
    <xf numFmtId="43" fontId="16" fillId="0" borderId="11" xfId="1" applyFont="1" applyBorder="1"/>
    <xf numFmtId="0" fontId="16" fillId="0" borderId="11" xfId="0" applyFont="1" applyBorder="1"/>
    <xf numFmtId="44" fontId="16" fillId="0" borderId="11" xfId="2" applyFont="1" applyBorder="1"/>
    <xf numFmtId="0" fontId="16" fillId="0" borderId="11" xfId="0" applyFont="1" applyBorder="1" applyAlignment="1">
      <alignment horizontal="center" vertical="center" wrapText="1"/>
    </xf>
    <xf numFmtId="0" fontId="19" fillId="0" borderId="0" xfId="47" applyFont="1" applyFill="1" applyAlignment="1">
      <alignment horizontal="left"/>
    </xf>
    <xf numFmtId="0" fontId="20" fillId="0" borderId="0" xfId="47" applyFill="1" applyAlignment="1">
      <alignment horizontal="left"/>
    </xf>
    <xf numFmtId="0" fontId="18" fillId="0" borderId="0" xfId="44"/>
    <xf numFmtId="0" fontId="18" fillId="0" borderId="11" xfId="44" applyFill="1" applyBorder="1"/>
    <xf numFmtId="44" fontId="19" fillId="0" borderId="0" xfId="44" applyNumberFormat="1" applyFont="1" applyFill="1"/>
    <xf numFmtId="0" fontId="19" fillId="0" borderId="0" xfId="44" applyFont="1" applyFill="1"/>
    <xf numFmtId="0" fontId="19" fillId="0" borderId="11" xfId="44" applyFont="1" applyFill="1" applyBorder="1"/>
    <xf numFmtId="44" fontId="18" fillId="0" borderId="11" xfId="46" applyFont="1" applyFill="1" applyBorder="1"/>
    <xf numFmtId="0" fontId="19" fillId="0" borderId="11" xfId="44" applyFont="1" applyFill="1" applyBorder="1" applyAlignment="1">
      <alignment horizontal="center"/>
    </xf>
    <xf numFmtId="0" fontId="19" fillId="0" borderId="22" xfId="44" applyFont="1" applyFill="1" applyBorder="1"/>
    <xf numFmtId="0" fontId="19" fillId="0" borderId="23" xfId="44" applyFont="1" applyFill="1" applyBorder="1"/>
    <xf numFmtId="0" fontId="19" fillId="0" borderId="0" xfId="47" applyFont="1" applyFill="1" applyAlignment="1">
      <alignment wrapText="1"/>
    </xf>
    <xf numFmtId="165" fontId="0" fillId="0" borderId="20" xfId="0" applyNumberFormat="1" applyFill="1" applyBorder="1"/>
    <xf numFmtId="165" fontId="0" fillId="0" borderId="11" xfId="0" applyNumberFormat="1" applyFill="1" applyBorder="1"/>
    <xf numFmtId="165" fontId="0" fillId="0" borderId="18" xfId="0" applyNumberFormat="1" applyBorder="1"/>
    <xf numFmtId="165" fontId="0" fillId="0" borderId="20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44" fontId="0" fillId="33" borderId="11" xfId="2" applyFont="1" applyFill="1" applyBorder="1"/>
    <xf numFmtId="44" fontId="16" fillId="33" borderId="11" xfId="2" applyFont="1" applyFill="1" applyBorder="1"/>
    <xf numFmtId="44" fontId="20" fillId="0" borderId="11" xfId="44" applyNumberFormat="1" applyFont="1" applyFill="1" applyBorder="1"/>
    <xf numFmtId="164" fontId="0" fillId="0" borderId="11" xfId="2" applyNumberFormat="1" applyFont="1" applyFill="1" applyBorder="1" applyAlignment="1">
      <alignment vertical="center"/>
    </xf>
    <xf numFmtId="43" fontId="0" fillId="0" borderId="0" xfId="0" applyNumberFormat="1"/>
    <xf numFmtId="10" fontId="0" fillId="0" borderId="0" xfId="51" applyNumberFormat="1" applyFont="1"/>
    <xf numFmtId="44" fontId="0" fillId="0" borderId="0" xfId="0" applyNumberFormat="1"/>
    <xf numFmtId="0" fontId="16" fillId="0" borderId="29" xfId="0" applyFont="1" applyBorder="1" applyAlignment="1">
      <alignment wrapText="1"/>
    </xf>
    <xf numFmtId="0" fontId="16" fillId="33" borderId="30" xfId="0" applyFont="1" applyFill="1" applyBorder="1" applyAlignment="1">
      <alignment wrapText="1"/>
    </xf>
    <xf numFmtId="165" fontId="0" fillId="33" borderId="20" xfId="0" applyNumberFormat="1" applyFill="1" applyBorder="1"/>
    <xf numFmtId="0" fontId="16" fillId="0" borderId="30" xfId="0" applyFont="1" applyBorder="1" applyAlignment="1">
      <alignment wrapText="1"/>
    </xf>
    <xf numFmtId="166" fontId="0" fillId="0" borderId="11" xfId="1" applyNumberFormat="1" applyFont="1" applyBorder="1"/>
    <xf numFmtId="166" fontId="16" fillId="0" borderId="11" xfId="1" applyNumberFormat="1" applyFont="1" applyBorder="1"/>
    <xf numFmtId="166" fontId="0" fillId="33" borderId="11" xfId="1" applyNumberFormat="1" applyFont="1" applyFill="1" applyBorder="1"/>
    <xf numFmtId="166" fontId="16" fillId="33" borderId="11" xfId="1" applyNumberFormat="1" applyFont="1" applyFill="1" applyBorder="1"/>
    <xf numFmtId="165" fontId="0" fillId="0" borderId="10" xfId="0" applyNumberFormat="1" applyFill="1" applyBorder="1"/>
    <xf numFmtId="166" fontId="0" fillId="0" borderId="11" xfId="0" applyNumberFormat="1" applyBorder="1"/>
    <xf numFmtId="166" fontId="16" fillId="0" borderId="11" xfId="0" applyNumberFormat="1" applyFont="1" applyBorder="1"/>
    <xf numFmtId="165" fontId="24" fillId="0" borderId="20" xfId="0" applyNumberFormat="1" applyFont="1" applyBorder="1"/>
    <xf numFmtId="165" fontId="24" fillId="0" borderId="20" xfId="0" applyNumberFormat="1" applyFont="1" applyFill="1" applyBorder="1"/>
    <xf numFmtId="165" fontId="24" fillId="0" borderId="11" xfId="0" applyNumberFormat="1" applyFont="1" applyBorder="1"/>
    <xf numFmtId="165" fontId="24" fillId="0" borderId="16" xfId="0" applyNumberFormat="1" applyFont="1" applyBorder="1"/>
    <xf numFmtId="0" fontId="24" fillId="0" borderId="0" xfId="0" applyFont="1"/>
    <xf numFmtId="166" fontId="24" fillId="0" borderId="11" xfId="1" applyNumberFormat="1" applyFont="1" applyBorder="1"/>
    <xf numFmtId="166" fontId="23" fillId="0" borderId="11" xfId="1" applyNumberFormat="1" applyFont="1" applyBorder="1"/>
    <xf numFmtId="0" fontId="23" fillId="0" borderId="24" xfId="0" applyFont="1" applyBorder="1" applyAlignment="1">
      <alignment wrapText="1"/>
    </xf>
    <xf numFmtId="43" fontId="24" fillId="0" borderId="11" xfId="1" applyFont="1" applyBorder="1"/>
    <xf numFmtId="43" fontId="23" fillId="0" borderId="11" xfId="1" applyFont="1" applyBorder="1"/>
    <xf numFmtId="165" fontId="16" fillId="0" borderId="24" xfId="0" applyNumberFormat="1" applyFont="1" applyBorder="1" applyAlignment="1">
      <alignment wrapText="1"/>
    </xf>
    <xf numFmtId="165" fontId="0" fillId="0" borderId="0" xfId="0" applyNumberFormat="1"/>
    <xf numFmtId="165" fontId="0" fillId="0" borderId="11" xfId="1" applyNumberFormat="1" applyFont="1" applyBorder="1"/>
    <xf numFmtId="165" fontId="16" fillId="0" borderId="11" xfId="1" applyNumberFormat="1" applyFont="1" applyBorder="1"/>
    <xf numFmtId="0" fontId="16" fillId="0" borderId="24" xfId="0" applyFont="1" applyFill="1" applyBorder="1" applyAlignment="1">
      <alignment horizontal="center" vertical="center" wrapText="1"/>
    </xf>
    <xf numFmtId="44" fontId="19" fillId="0" borderId="11" xfId="46" applyFont="1" applyFill="1" applyBorder="1"/>
    <xf numFmtId="44" fontId="19" fillId="0" borderId="23" xfId="46" applyFont="1" applyFill="1" applyBorder="1"/>
    <xf numFmtId="0" fontId="16" fillId="35" borderId="13" xfId="0" applyFont="1" applyFill="1" applyBorder="1" applyAlignment="1">
      <alignment wrapText="1"/>
    </xf>
    <xf numFmtId="0" fontId="16" fillId="35" borderId="24" xfId="0" applyFont="1" applyFill="1" applyBorder="1" applyAlignment="1">
      <alignment wrapText="1"/>
    </xf>
    <xf numFmtId="0" fontId="23" fillId="35" borderId="32" xfId="0" applyFont="1" applyFill="1" applyBorder="1" applyAlignment="1">
      <alignment wrapText="1"/>
    </xf>
    <xf numFmtId="44" fontId="24" fillId="34" borderId="20" xfId="2" applyFont="1" applyFill="1" applyBorder="1"/>
    <xf numFmtId="44" fontId="24" fillId="34" borderId="28" xfId="2" applyFont="1" applyFill="1" applyBorder="1"/>
    <xf numFmtId="0" fontId="0" fillId="0" borderId="11" xfId="0" applyFill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16" fillId="34" borderId="14" xfId="0" applyFont="1" applyFill="1" applyBorder="1" applyAlignment="1">
      <alignment horizontal="center" vertical="center" wrapText="1"/>
    </xf>
    <xf numFmtId="0" fontId="0" fillId="0" borderId="11" xfId="2" applyNumberFormat="1" applyFont="1" applyFill="1" applyBorder="1" applyAlignment="1">
      <alignment vertical="center"/>
    </xf>
    <xf numFmtId="0" fontId="16" fillId="0" borderId="11" xfId="0" applyNumberFormat="1" applyFont="1" applyBorder="1" applyAlignment="1">
      <alignment vertical="center" wrapText="1"/>
    </xf>
    <xf numFmtId="0" fontId="0" fillId="0" borderId="0" xfId="0" applyNumberFormat="1"/>
    <xf numFmtId="0" fontId="0" fillId="36" borderId="10" xfId="0" applyFill="1" applyBorder="1"/>
    <xf numFmtId="0" fontId="0" fillId="36" borderId="11" xfId="0" applyFill="1" applyBorder="1"/>
    <xf numFmtId="165" fontId="24" fillId="36" borderId="20" xfId="0" applyNumberFormat="1" applyFont="1" applyFill="1" applyBorder="1"/>
    <xf numFmtId="165" fontId="0" fillId="36" borderId="20" xfId="0" applyNumberFormat="1" applyFill="1" applyBorder="1"/>
    <xf numFmtId="44" fontId="0" fillId="0" borderId="11" xfId="2" applyNumberFormat="1" applyFont="1" applyFill="1" applyBorder="1" applyAlignment="1">
      <alignment vertical="center"/>
    </xf>
    <xf numFmtId="166" fontId="0" fillId="0" borderId="11" xfId="1" applyNumberFormat="1" applyFont="1" applyFill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9" fillId="0" borderId="36" xfId="44" applyFont="1" applyFill="1" applyBorder="1" applyAlignment="1">
      <alignment horizontal="center"/>
    </xf>
    <xf numFmtId="44" fontId="19" fillId="0" borderId="36" xfId="46" applyFont="1" applyFill="1" applyBorder="1"/>
    <xf numFmtId="0" fontId="0" fillId="0" borderId="11" xfId="0" applyBorder="1" applyAlignment="1">
      <alignment horizontal="center"/>
    </xf>
    <xf numFmtId="0" fontId="22" fillId="0" borderId="38" xfId="44" applyFont="1" applyFill="1" applyBorder="1" applyAlignment="1"/>
    <xf numFmtId="0" fontId="22" fillId="0" borderId="38" xfId="44" applyNumberFormat="1" applyFont="1" applyFill="1" applyBorder="1" applyAlignment="1"/>
    <xf numFmtId="0" fontId="22" fillId="0" borderId="38" xfId="44" applyFont="1" applyFill="1" applyBorder="1" applyAlignment="1">
      <alignment horizontal="center"/>
    </xf>
    <xf numFmtId="0" fontId="0" fillId="0" borderId="38" xfId="0" applyBorder="1"/>
    <xf numFmtId="165" fontId="24" fillId="0" borderId="16" xfId="0" applyNumberFormat="1" applyFont="1" applyFill="1" applyBorder="1"/>
    <xf numFmtId="165" fontId="0" fillId="0" borderId="16" xfId="0" applyNumberFormat="1" applyFill="1" applyBorder="1"/>
    <xf numFmtId="0" fontId="0" fillId="35" borderId="11" xfId="0" applyFill="1" applyBorder="1"/>
    <xf numFmtId="0" fontId="0" fillId="35" borderId="12" xfId="0" applyFill="1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17" xfId="0" applyBorder="1"/>
    <xf numFmtId="44" fontId="24" fillId="37" borderId="20" xfId="2" applyFont="1" applyFill="1" applyBorder="1"/>
    <xf numFmtId="44" fontId="0" fillId="37" borderId="11" xfId="2" applyNumberFormat="1" applyFont="1" applyFill="1" applyBorder="1" applyAlignment="1">
      <alignment vertical="center"/>
    </xf>
    <xf numFmtId="8" fontId="25" fillId="37" borderId="0" xfId="0" applyNumberFormat="1" applyFont="1" applyFill="1"/>
    <xf numFmtId="0" fontId="16" fillId="0" borderId="4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21" fillId="0" borderId="0" xfId="44" applyFont="1" applyFill="1" applyAlignment="1">
      <alignment horizontal="center"/>
    </xf>
    <xf numFmtId="0" fontId="21" fillId="0" borderId="0" xfId="44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37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16" fillId="33" borderId="22" xfId="0" applyFont="1" applyFill="1" applyBorder="1" applyAlignment="1">
      <alignment horizontal="center" wrapText="1"/>
    </xf>
    <xf numFmtId="0" fontId="16" fillId="33" borderId="21" xfId="0" applyFont="1" applyFill="1" applyBorder="1" applyAlignment="1">
      <alignment horizontal="center" wrapText="1"/>
    </xf>
    <xf numFmtId="0" fontId="19" fillId="0" borderId="36" xfId="44" applyFont="1" applyFill="1" applyBorder="1" applyAlignment="1">
      <alignment horizontal="left"/>
    </xf>
    <xf numFmtId="0" fontId="19" fillId="0" borderId="31" xfId="44" applyFont="1" applyFill="1" applyBorder="1" applyAlignment="1">
      <alignment horizontal="left"/>
    </xf>
    <xf numFmtId="0" fontId="0" fillId="0" borderId="11" xfId="0" applyBorder="1" applyAlignment="1">
      <alignment horizontal="center"/>
    </xf>
  </cellXfs>
  <cellStyles count="52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00000000-0005-0000-0000-00001C000000}"/>
    <cellStyle name="Comma 3" xfId="48" xr:uid="{00000000-0005-0000-0000-00001D000000}"/>
    <cellStyle name="Currency" xfId="2" builtinId="4"/>
    <cellStyle name="Currency 2" xfId="46" xr:uid="{00000000-0005-0000-0000-00001F000000}"/>
    <cellStyle name="Currency 2 2" xfId="50" xr:uid="{00000000-0005-0000-0000-000020000000}"/>
    <cellStyle name="Currency 3" xfId="49" xr:uid="{00000000-0005-0000-0000-000021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00000000-0005-0000-0000-00002C000000}"/>
    <cellStyle name="Normal 3" xfId="47" xr:uid="{00000000-0005-0000-0000-00002D000000}"/>
    <cellStyle name="Note" xfId="17" builtinId="10" customBuiltin="1"/>
    <cellStyle name="Output" xfId="12" builtinId="21" customBuiltin="1"/>
    <cellStyle name="Percent" xfId="51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miller\AppData\Local\Microsoft\Windows\INetCache\Content.Outlook\PHYI65KP\possible%20-%20FY23%20SnowGIA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3 SnowGIA mileage check"/>
      <sheetName val="Funds to Set Up"/>
      <sheetName val="Funding String values"/>
    </sheetNames>
    <sheetDataSet>
      <sheetData sheetId="0"/>
      <sheetData sheetId="1"/>
      <sheetData sheetId="2">
        <row r="3">
          <cell r="A3">
            <v>2101</v>
          </cell>
          <cell r="B3" t="str">
            <v>R29341DG</v>
          </cell>
          <cell r="F3" t="str">
            <v>R294401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2"/>
  <sheetViews>
    <sheetView tabSelected="1" topLeftCell="A126" zoomScaleNormal="100" workbookViewId="0">
      <selection activeCell="A131" sqref="A131:Q131"/>
    </sheetView>
  </sheetViews>
  <sheetFormatPr defaultColWidth="9.140625" defaultRowHeight="15" x14ac:dyDescent="0.25"/>
  <cols>
    <col min="1" max="1" width="24.85546875" style="9" bestFit="1" customWidth="1"/>
    <col min="2" max="2" width="11.28515625" style="9" hidden="1" customWidth="1"/>
    <col min="3" max="3" width="9.28515625" style="9" hidden="1" customWidth="1"/>
    <col min="4" max="4" width="5.5703125" style="9" bestFit="1" customWidth="1"/>
    <col min="5" max="5" width="7.5703125" style="9" hidden="1" customWidth="1"/>
    <col min="6" max="6" width="6.5703125" style="9" bestFit="1" customWidth="1"/>
    <col min="7" max="7" width="44.28515625" style="9" bestFit="1" customWidth="1"/>
    <col min="8" max="8" width="7.28515625" style="9" bestFit="1" customWidth="1"/>
    <col min="9" max="9" width="11.5703125" style="94" bestFit="1" customWidth="1"/>
    <col min="10" max="10" width="15.140625" style="9" customWidth="1"/>
    <col min="11" max="11" width="13.5703125" style="9" bestFit="1" customWidth="1"/>
    <col min="12" max="12" width="15.28515625" style="9" bestFit="1" customWidth="1"/>
    <col min="13" max="13" width="9.7109375" style="9" bestFit="1" customWidth="1"/>
    <col min="14" max="14" width="9.140625" style="9" customWidth="1"/>
    <col min="15" max="15" width="10.5703125" style="9" customWidth="1"/>
    <col min="16" max="17" width="9.140625" style="9" customWidth="1"/>
    <col min="18" max="16384" width="9.140625" style="9"/>
  </cols>
  <sheetData>
    <row r="1" spans="1:17" ht="18" x14ac:dyDescent="0.25">
      <c r="A1" s="126" t="s">
        <v>453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18" x14ac:dyDescent="0.25">
      <c r="A2" s="127" t="s">
        <v>407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ht="18" x14ac:dyDescent="0.25">
      <c r="A3" s="105"/>
      <c r="B3" s="105"/>
      <c r="C3" s="105"/>
      <c r="D3" s="105"/>
      <c r="E3" s="105"/>
      <c r="F3" s="105"/>
      <c r="G3" s="105"/>
      <c r="H3" s="105"/>
      <c r="I3" s="106"/>
      <c r="J3" s="105"/>
      <c r="K3" s="107"/>
      <c r="L3" s="107"/>
      <c r="M3" s="107"/>
      <c r="N3" s="108"/>
      <c r="O3" s="108"/>
      <c r="P3" s="108"/>
      <c r="Q3" s="108"/>
    </row>
    <row r="4" spans="1:17" ht="60" x14ac:dyDescent="0.25">
      <c r="A4" s="25" t="str">
        <f>'GPS Main Data'!A3</f>
        <v>SPONSOR</v>
      </c>
      <c r="B4" s="25" t="str">
        <f>'GPS Main Data'!B3</f>
        <v>COUNTY SPONSOR IS LOCATED IN</v>
      </c>
      <c r="C4" s="25" t="str">
        <f>'GPS Main Data'!C3</f>
        <v>SPONSOR TYPE</v>
      </c>
      <c r="D4" s="25" t="str">
        <f>'GPS Main Data'!D3</f>
        <v>DNR AREA</v>
      </c>
      <c r="E4" s="25" t="str">
        <f>'GPS Main Data'!E3</f>
        <v>REGION</v>
      </c>
      <c r="F4" s="25" t="str">
        <f>'GPS Main Data'!F3</f>
        <v>TRAIL MAP #</v>
      </c>
      <c r="G4" s="25" t="str">
        <f>'GPS Main Data'!G3</f>
        <v>CLUB/TRAIL NAME</v>
      </c>
      <c r="H4" s="25" t="str">
        <f>'GPS Main Data'!AZ3</f>
        <v>FY 2026 MILE RATE</v>
      </c>
      <c r="I4" s="25" t="str">
        <f>'GPS Main Data'!BA3</f>
        <v>FY 2026 GPS MILES*/**</v>
      </c>
      <c r="J4" s="25" t="str">
        <f>'GPS Main Data'!BB3</f>
        <v>FY 2026 BASE ALLOCATION</v>
      </c>
      <c r="K4" s="25" t="str">
        <f>'GPS Main Data'!BC3</f>
        <v>FY 2026 ONE-TIME SUPPLEMENT (zero)</v>
      </c>
      <c r="L4" s="25" t="str">
        <f>'GPS Main Data'!BD3</f>
        <v>FY 2026 TOTAL FUNDING</v>
      </c>
      <c r="M4" s="25" t="str">
        <f>'GPS Main Data'!AH3</f>
        <v>Club Miles (not funded)</v>
      </c>
      <c r="N4" s="101" t="s">
        <v>428</v>
      </c>
      <c r="O4" s="101" t="s">
        <v>429</v>
      </c>
      <c r="P4" s="101" t="s">
        <v>430</v>
      </c>
      <c r="Q4" s="101" t="s">
        <v>431</v>
      </c>
    </row>
    <row r="5" spans="1:17" x14ac:dyDescent="0.25">
      <c r="A5" s="89" t="str">
        <f>'GPS Main Data'!A4</f>
        <v>BECKER CO</v>
      </c>
      <c r="B5" s="89" t="str">
        <f>'GPS Main Data'!B4</f>
        <v>Becker</v>
      </c>
      <c r="C5" s="89" t="str">
        <f>'GPS Main Data'!C4</f>
        <v>County</v>
      </c>
      <c r="D5" s="89" t="str">
        <f>'GPS Main Data'!D4</f>
        <v>1A</v>
      </c>
      <c r="E5" s="89">
        <f>'GPS Main Data'!E4</f>
        <v>1</v>
      </c>
      <c r="F5" s="89">
        <f>'GPS Main Data'!F4</f>
        <v>7</v>
      </c>
      <c r="G5" s="89" t="str">
        <f>'GPS Main Data'!G4</f>
        <v>Wolf Pack</v>
      </c>
      <c r="H5" s="52">
        <f>'GPS Main Data'!AZ4</f>
        <v>357</v>
      </c>
      <c r="I5" s="92">
        <f>'GPS Main Data'!BA4</f>
        <v>62.3</v>
      </c>
      <c r="J5" s="99">
        <f>'GPS Main Data'!BB4</f>
        <v>22241.1</v>
      </c>
      <c r="K5" s="99">
        <f>'GPS Main Data'!BC4</f>
        <v>0</v>
      </c>
      <c r="L5" s="99">
        <f>'GPS Main Data'!BD4</f>
        <v>22241.1</v>
      </c>
      <c r="M5" s="100">
        <f>'GPS Main Data'!AY4</f>
        <v>0</v>
      </c>
      <c r="N5" s="3">
        <f>('[1]Funding String values'!$A$3)</f>
        <v>2101</v>
      </c>
      <c r="O5" s="3" t="str">
        <f>('[1]Funding String values'!$B$3)</f>
        <v>R29341DG</v>
      </c>
      <c r="P5" s="3" t="str">
        <f>('[1]Funding String values'!$F$3)</f>
        <v>R294401</v>
      </c>
      <c r="Q5" s="3" t="str">
        <f t="shared" ref="Q5:Q36" si="0">IF(C5="County","441301","441352")</f>
        <v>441301</v>
      </c>
    </row>
    <row r="6" spans="1:17" x14ac:dyDescent="0.25">
      <c r="A6" s="89" t="str">
        <f>'GPS Main Data'!A5</f>
        <v>CASS CO</v>
      </c>
      <c r="B6" s="89" t="str">
        <f>'GPS Main Data'!B5</f>
        <v>Cass</v>
      </c>
      <c r="C6" s="89" t="str">
        <f>'GPS Main Data'!C5</f>
        <v>County</v>
      </c>
      <c r="D6" s="89" t="str">
        <f>'GPS Main Data'!D5</f>
        <v>1A</v>
      </c>
      <c r="E6" s="89">
        <f>'GPS Main Data'!E5</f>
        <v>1</v>
      </c>
      <c r="F6" s="89">
        <f>'GPS Main Data'!F5</f>
        <v>93</v>
      </c>
      <c r="G6" s="89" t="str">
        <f>'GPS Main Data'!G5</f>
        <v>Cass County Trails</v>
      </c>
      <c r="H6" s="52">
        <f>'GPS Main Data'!AZ5</f>
        <v>404</v>
      </c>
      <c r="I6" s="92">
        <f>'GPS Main Data'!BA5</f>
        <v>356.4</v>
      </c>
      <c r="J6" s="99">
        <f>'GPS Main Data'!BB5</f>
        <v>143985.59999999998</v>
      </c>
      <c r="K6" s="99">
        <f>'GPS Main Data'!BC5</f>
        <v>0</v>
      </c>
      <c r="L6" s="99">
        <f>'GPS Main Data'!BD5</f>
        <v>143985.59999999998</v>
      </c>
      <c r="M6" s="100">
        <f>'GPS Main Data'!AY5</f>
        <v>2.2000000000000002</v>
      </c>
      <c r="N6" s="3">
        <v>2101</v>
      </c>
      <c r="O6" s="3" t="s">
        <v>414</v>
      </c>
      <c r="P6" s="3" t="s">
        <v>386</v>
      </c>
      <c r="Q6" s="3" t="str">
        <f t="shared" si="0"/>
        <v>441301</v>
      </c>
    </row>
    <row r="7" spans="1:17" x14ac:dyDescent="0.25">
      <c r="A7" s="89" t="str">
        <f>'GPS Main Data'!A6</f>
        <v>MAHNOMEN CO</v>
      </c>
      <c r="B7" s="89" t="str">
        <f>'GPS Main Data'!B6</f>
        <v>Mahnomen</v>
      </c>
      <c r="C7" s="89" t="str">
        <f>'GPS Main Data'!C6</f>
        <v>County</v>
      </c>
      <c r="D7" s="89" t="str">
        <f>'GPS Main Data'!D6</f>
        <v>1A</v>
      </c>
      <c r="E7" s="89">
        <f>'GPS Main Data'!E6</f>
        <v>1</v>
      </c>
      <c r="F7" s="89">
        <f>'GPS Main Data'!F6</f>
        <v>95</v>
      </c>
      <c r="G7" s="89" t="str">
        <f>'GPS Main Data'!G6</f>
        <v>Hardwood Trailblazers</v>
      </c>
      <c r="H7" s="52">
        <f>'GPS Main Data'!AZ6</f>
        <v>334</v>
      </c>
      <c r="I7" s="92">
        <f>'GPS Main Data'!BA6</f>
        <v>49.8</v>
      </c>
      <c r="J7" s="99">
        <f>'GPS Main Data'!BB6</f>
        <v>16633.2</v>
      </c>
      <c r="K7" s="99">
        <f>'GPS Main Data'!BC6</f>
        <v>0</v>
      </c>
      <c r="L7" s="99">
        <f>'GPS Main Data'!BD6</f>
        <v>16633.2</v>
      </c>
      <c r="M7" s="100">
        <f>'GPS Main Data'!AY6</f>
        <v>0</v>
      </c>
      <c r="N7" s="3">
        <v>2101</v>
      </c>
      <c r="O7" s="3" t="s">
        <v>414</v>
      </c>
      <c r="P7" s="3" t="s">
        <v>386</v>
      </c>
      <c r="Q7" s="3" t="str">
        <f t="shared" si="0"/>
        <v>441301</v>
      </c>
    </row>
    <row r="8" spans="1:17" x14ac:dyDescent="0.25">
      <c r="A8" s="89" t="str">
        <f>'GPS Main Data'!A7</f>
        <v>MAHNOMEN CO</v>
      </c>
      <c r="B8" s="89" t="str">
        <f>'GPS Main Data'!B7</f>
        <v>Mahnomen</v>
      </c>
      <c r="C8" s="89" t="str">
        <f>'GPS Main Data'!C7</f>
        <v>County</v>
      </c>
      <c r="D8" s="89" t="str">
        <f>'GPS Main Data'!D7</f>
        <v>1A</v>
      </c>
      <c r="E8" s="89">
        <f>'GPS Main Data'!E7</f>
        <v>1</v>
      </c>
      <c r="F8" s="89">
        <f>'GPS Main Data'!F7</f>
        <v>159</v>
      </c>
      <c r="G8" s="89" t="str">
        <f>'GPS Main Data'!G7</f>
        <v>Sno Drifters / Mid-Mahnomen</v>
      </c>
      <c r="H8" s="52">
        <f>'GPS Main Data'!AZ7</f>
        <v>334</v>
      </c>
      <c r="I8" s="92">
        <f>'GPS Main Data'!BA7</f>
        <v>103.1</v>
      </c>
      <c r="J8" s="99">
        <f>'GPS Main Data'!BB7</f>
        <v>34435.4</v>
      </c>
      <c r="K8" s="99">
        <f>'GPS Main Data'!BC7</f>
        <v>0</v>
      </c>
      <c r="L8" s="99">
        <f>'GPS Main Data'!BD7</f>
        <v>34435.4</v>
      </c>
      <c r="M8" s="100">
        <f>'GPS Main Data'!AY7</f>
        <v>2.8</v>
      </c>
      <c r="N8" s="3">
        <v>2101</v>
      </c>
      <c r="O8" s="3" t="s">
        <v>414</v>
      </c>
      <c r="P8" s="3" t="s">
        <v>386</v>
      </c>
      <c r="Q8" s="3" t="str">
        <f t="shared" si="0"/>
        <v>441301</v>
      </c>
    </row>
    <row r="9" spans="1:17" x14ac:dyDescent="0.25">
      <c r="A9" s="89" t="str">
        <f>'GPS Main Data'!A8</f>
        <v>MAHNOMEN CO</v>
      </c>
      <c r="B9" s="89" t="str">
        <f>'GPS Main Data'!B8</f>
        <v>Mahnomen</v>
      </c>
      <c r="C9" s="89" t="str">
        <f>'GPS Main Data'!C8</f>
        <v>County</v>
      </c>
      <c r="D9" s="89" t="str">
        <f>'GPS Main Data'!D8</f>
        <v>1A</v>
      </c>
      <c r="E9" s="89">
        <f>'GPS Main Data'!E8</f>
        <v>1</v>
      </c>
      <c r="F9" s="89">
        <f>'GPS Main Data'!F8</f>
        <v>192</v>
      </c>
      <c r="G9" s="89" t="str">
        <f>'GPS Main Data'!G8</f>
        <v>SE Mahnomen Co</v>
      </c>
      <c r="H9" s="52">
        <f>'GPS Main Data'!AZ8</f>
        <v>334</v>
      </c>
      <c r="I9" s="92">
        <f>'GPS Main Data'!BA8</f>
        <v>141.30000000000001</v>
      </c>
      <c r="J9" s="99">
        <f>'GPS Main Data'!BB8</f>
        <v>47194.200000000004</v>
      </c>
      <c r="K9" s="99">
        <f>'GPS Main Data'!BC8</f>
        <v>0</v>
      </c>
      <c r="L9" s="99">
        <f>'GPS Main Data'!BD8</f>
        <v>47194.200000000004</v>
      </c>
      <c r="M9" s="100">
        <f>'GPS Main Data'!AY8</f>
        <v>2</v>
      </c>
      <c r="N9" s="3">
        <v>2101</v>
      </c>
      <c r="O9" s="3" t="s">
        <v>414</v>
      </c>
      <c r="P9" s="3" t="s">
        <v>386</v>
      </c>
      <c r="Q9" s="3" t="str">
        <f t="shared" si="0"/>
        <v>441301</v>
      </c>
    </row>
    <row r="10" spans="1:17" x14ac:dyDescent="0.25">
      <c r="A10" s="89" t="str">
        <f>'GPS Main Data'!A9</f>
        <v>WADENA CO</v>
      </c>
      <c r="B10" s="89" t="str">
        <f>'GPS Main Data'!B9</f>
        <v>Wadena</v>
      </c>
      <c r="C10" s="89" t="str">
        <f>'GPS Main Data'!C9</f>
        <v>County</v>
      </c>
      <c r="D10" s="89" t="str">
        <f>'GPS Main Data'!D9</f>
        <v>1A</v>
      </c>
      <c r="E10" s="89">
        <f>'GPS Main Data'!E9</f>
        <v>1</v>
      </c>
      <c r="F10" s="89">
        <f>'GPS Main Data'!F9</f>
        <v>214</v>
      </c>
      <c r="G10" s="89" t="str">
        <f>'GPS Main Data'!G9</f>
        <v>Wadena County Trails</v>
      </c>
      <c r="H10" s="52">
        <f>'GPS Main Data'!AZ9</f>
        <v>310</v>
      </c>
      <c r="I10" s="92">
        <f>'GPS Main Data'!BA9</f>
        <v>203.6</v>
      </c>
      <c r="J10" s="99">
        <f>'GPS Main Data'!BB9</f>
        <v>63116</v>
      </c>
      <c r="K10" s="99">
        <f>'GPS Main Data'!BC9</f>
        <v>0</v>
      </c>
      <c r="L10" s="99">
        <f>'GPS Main Data'!BD9</f>
        <v>63116</v>
      </c>
      <c r="M10" s="100">
        <f>'GPS Main Data'!AY9</f>
        <v>0</v>
      </c>
      <c r="N10" s="3">
        <v>2101</v>
      </c>
      <c r="O10" s="3" t="s">
        <v>414</v>
      </c>
      <c r="P10" s="3" t="s">
        <v>386</v>
      </c>
      <c r="Q10" s="3" t="str">
        <f t="shared" si="0"/>
        <v>441301</v>
      </c>
    </row>
    <row r="11" spans="1:17" x14ac:dyDescent="0.25">
      <c r="A11" s="89" t="str">
        <f>'GPS Main Data'!A10</f>
        <v>BECKER CO</v>
      </c>
      <c r="B11" s="89" t="str">
        <f>'GPS Main Data'!B10</f>
        <v>Becker</v>
      </c>
      <c r="C11" s="89" t="str">
        <f>'GPS Main Data'!C10</f>
        <v>County</v>
      </c>
      <c r="D11" s="89" t="str">
        <f>'GPS Main Data'!D10</f>
        <v>1A</v>
      </c>
      <c r="E11" s="89">
        <f>'GPS Main Data'!E10</f>
        <v>1</v>
      </c>
      <c r="F11" s="89">
        <f>'GPS Main Data'!F10</f>
        <v>271</v>
      </c>
      <c r="G11" s="89" t="str">
        <f>'GPS Main Data'!G10</f>
        <v>Midnight Riders Trails</v>
      </c>
      <c r="H11" s="52">
        <f>'GPS Main Data'!AZ10</f>
        <v>357</v>
      </c>
      <c r="I11" s="92">
        <f>'GPS Main Data'!BA10</f>
        <v>70.7</v>
      </c>
      <c r="J11" s="99">
        <f>'GPS Main Data'!BB10</f>
        <v>25239.9</v>
      </c>
      <c r="K11" s="99">
        <f>'GPS Main Data'!BC10</f>
        <v>0</v>
      </c>
      <c r="L11" s="99">
        <f>'GPS Main Data'!BD10</f>
        <v>25239.9</v>
      </c>
      <c r="M11" s="100">
        <f>'GPS Main Data'!AY10</f>
        <v>3.5</v>
      </c>
      <c r="N11" s="3">
        <v>2101</v>
      </c>
      <c r="O11" s="3" t="s">
        <v>414</v>
      </c>
      <c r="P11" s="3" t="s">
        <v>386</v>
      </c>
      <c r="Q11" s="3" t="str">
        <f t="shared" si="0"/>
        <v>441301</v>
      </c>
    </row>
    <row r="12" spans="1:17" x14ac:dyDescent="0.25">
      <c r="A12" s="89" t="str">
        <f>'GPS Main Data'!A11</f>
        <v>BECKER CO</v>
      </c>
      <c r="B12" s="89" t="str">
        <f>'GPS Main Data'!B11</f>
        <v>Becker</v>
      </c>
      <c r="C12" s="89" t="str">
        <f>'GPS Main Data'!C11</f>
        <v>County</v>
      </c>
      <c r="D12" s="89" t="str">
        <f>'GPS Main Data'!D11</f>
        <v>1A</v>
      </c>
      <c r="E12" s="89">
        <f>'GPS Main Data'!E11</f>
        <v>1</v>
      </c>
      <c r="F12" s="89">
        <f>'GPS Main Data'!F11</f>
        <v>272</v>
      </c>
      <c r="G12" s="89" t="str">
        <f>'GPS Main Data'!G11</f>
        <v>Ultra Trails</v>
      </c>
      <c r="H12" s="52">
        <f>'GPS Main Data'!AZ11</f>
        <v>357</v>
      </c>
      <c r="I12" s="92">
        <f>'GPS Main Data'!BA11</f>
        <v>107.99999999999999</v>
      </c>
      <c r="J12" s="99">
        <f>'GPS Main Data'!BB11</f>
        <v>38555.999999999993</v>
      </c>
      <c r="K12" s="99">
        <f>'GPS Main Data'!BC11</f>
        <v>0</v>
      </c>
      <c r="L12" s="99">
        <f>'GPS Main Data'!BD11</f>
        <v>38555.999999999993</v>
      </c>
      <c r="M12" s="100">
        <f>'GPS Main Data'!AY11</f>
        <v>9.1</v>
      </c>
      <c r="N12" s="3">
        <v>2101</v>
      </c>
      <c r="O12" s="3" t="s">
        <v>414</v>
      </c>
      <c r="P12" s="3" t="s">
        <v>386</v>
      </c>
      <c r="Q12" s="3" t="str">
        <f t="shared" si="0"/>
        <v>441301</v>
      </c>
    </row>
    <row r="13" spans="1:17" x14ac:dyDescent="0.25">
      <c r="A13" s="89" t="str">
        <f>'GPS Main Data'!A12</f>
        <v>BECKER CO</v>
      </c>
      <c r="B13" s="89" t="str">
        <f>'GPS Main Data'!B12</f>
        <v>Becker</v>
      </c>
      <c r="C13" s="89" t="str">
        <f>'GPS Main Data'!C12</f>
        <v>County</v>
      </c>
      <c r="D13" s="89" t="str">
        <f>'GPS Main Data'!D12</f>
        <v>1A</v>
      </c>
      <c r="E13" s="89">
        <f>'GPS Main Data'!E12</f>
        <v>1</v>
      </c>
      <c r="F13" s="89">
        <f>'GPS Main Data'!F12</f>
        <v>275</v>
      </c>
      <c r="G13" s="89" t="str">
        <f>'GPS Main Data'!G12</f>
        <v>Northwoods Trail Reapers</v>
      </c>
      <c r="H13" s="52">
        <f>'GPS Main Data'!AZ12</f>
        <v>357</v>
      </c>
      <c r="I13" s="92">
        <f>'GPS Main Data'!BA12</f>
        <v>82.2</v>
      </c>
      <c r="J13" s="99">
        <f>'GPS Main Data'!BB12</f>
        <v>29345.4</v>
      </c>
      <c r="K13" s="99">
        <f>'GPS Main Data'!BC12</f>
        <v>0</v>
      </c>
      <c r="L13" s="99">
        <f>'GPS Main Data'!BD12</f>
        <v>29345.4</v>
      </c>
      <c r="M13" s="100">
        <f>'GPS Main Data'!AY12</f>
        <v>0</v>
      </c>
      <c r="N13" s="3">
        <v>2101</v>
      </c>
      <c r="O13" s="3" t="s">
        <v>414</v>
      </c>
      <c r="P13" s="3" t="s">
        <v>386</v>
      </c>
      <c r="Q13" s="3" t="str">
        <f t="shared" si="0"/>
        <v>441301</v>
      </c>
    </row>
    <row r="14" spans="1:17" x14ac:dyDescent="0.25">
      <c r="A14" s="89" t="str">
        <f>'GPS Main Data'!A13</f>
        <v>HUBBARD CO</v>
      </c>
      <c r="B14" s="89" t="str">
        <f>'GPS Main Data'!B13</f>
        <v>Hubbard</v>
      </c>
      <c r="C14" s="89" t="str">
        <f>'GPS Main Data'!C13</f>
        <v>County</v>
      </c>
      <c r="D14" s="89" t="str">
        <f>'GPS Main Data'!D13</f>
        <v>1A</v>
      </c>
      <c r="E14" s="89">
        <f>'GPS Main Data'!E13</f>
        <v>1</v>
      </c>
      <c r="F14" s="89">
        <f>'GPS Main Data'!F13</f>
        <v>276</v>
      </c>
      <c r="G14" s="89" t="str">
        <f>'GPS Main Data'!G13</f>
        <v>Forest Riders</v>
      </c>
      <c r="H14" s="52">
        <f>'GPS Main Data'!AZ13</f>
        <v>404</v>
      </c>
      <c r="I14" s="92">
        <f>'GPS Main Data'!BA13</f>
        <v>274.20000000000005</v>
      </c>
      <c r="J14" s="99">
        <f>'GPS Main Data'!BB13</f>
        <v>110776.80000000002</v>
      </c>
      <c r="K14" s="99">
        <f>'GPS Main Data'!BC13</f>
        <v>0</v>
      </c>
      <c r="L14" s="99">
        <f>'GPS Main Data'!BD13</f>
        <v>110776.80000000002</v>
      </c>
      <c r="M14" s="100">
        <f>'GPS Main Data'!AY13</f>
        <v>8.9</v>
      </c>
      <c r="N14" s="3">
        <v>2101</v>
      </c>
      <c r="O14" s="3" t="s">
        <v>414</v>
      </c>
      <c r="P14" s="3" t="s">
        <v>386</v>
      </c>
      <c r="Q14" s="3" t="str">
        <f t="shared" si="0"/>
        <v>441301</v>
      </c>
    </row>
    <row r="15" spans="1:17" x14ac:dyDescent="0.25">
      <c r="A15" s="89" t="str">
        <f>'GPS Main Data'!A14</f>
        <v>BELTRAMI CO</v>
      </c>
      <c r="B15" s="89" t="str">
        <f>'GPS Main Data'!B14</f>
        <v>Beltrami</v>
      </c>
      <c r="C15" s="89" t="str">
        <f>'GPS Main Data'!C14</f>
        <v>County</v>
      </c>
      <c r="D15" s="89" t="str">
        <f>'GPS Main Data'!D14</f>
        <v>1A</v>
      </c>
      <c r="E15" s="89">
        <f>'GPS Main Data'!E14</f>
        <v>1</v>
      </c>
      <c r="F15" s="89">
        <f>'GPS Main Data'!F14</f>
        <v>279</v>
      </c>
      <c r="G15" s="89" t="str">
        <f>'GPS Main Data'!G14</f>
        <v>North Country Trails</v>
      </c>
      <c r="H15" s="52">
        <f>'GPS Main Data'!AZ14</f>
        <v>334</v>
      </c>
      <c r="I15" s="92">
        <f>'GPS Main Data'!BA14</f>
        <v>372.8</v>
      </c>
      <c r="J15" s="99">
        <f>'GPS Main Data'!BB14</f>
        <v>124515.2</v>
      </c>
      <c r="K15" s="99">
        <f>'GPS Main Data'!BC14</f>
        <v>0</v>
      </c>
      <c r="L15" s="99">
        <f>'GPS Main Data'!BD14</f>
        <v>124515.2</v>
      </c>
      <c r="M15" s="100">
        <f>'GPS Main Data'!AY14</f>
        <v>5.3</v>
      </c>
      <c r="N15" s="3">
        <v>2101</v>
      </c>
      <c r="O15" s="3" t="s">
        <v>414</v>
      </c>
      <c r="P15" s="3" t="s">
        <v>386</v>
      </c>
      <c r="Q15" s="3" t="str">
        <f t="shared" si="0"/>
        <v>441301</v>
      </c>
    </row>
    <row r="16" spans="1:17" x14ac:dyDescent="0.25">
      <c r="A16" s="89" t="str">
        <f>'GPS Main Data'!A15</f>
        <v>BELTRAMI CO</v>
      </c>
      <c r="B16" s="89" t="str">
        <f>'GPS Main Data'!B15</f>
        <v>Beltrami</v>
      </c>
      <c r="C16" s="89" t="str">
        <f>'GPS Main Data'!C15</f>
        <v>County</v>
      </c>
      <c r="D16" s="89" t="str">
        <f>'GPS Main Data'!D15</f>
        <v>1A</v>
      </c>
      <c r="E16" s="89">
        <f>'GPS Main Data'!E15</f>
        <v>1</v>
      </c>
      <c r="F16" s="89">
        <f>'GPS Main Data'!F15</f>
        <v>280</v>
      </c>
      <c r="G16" s="89" t="str">
        <f>'GPS Main Data'!G15</f>
        <v>Lost River Trails</v>
      </c>
      <c r="H16" s="52">
        <f>'GPS Main Data'!AZ15</f>
        <v>334</v>
      </c>
      <c r="I16" s="92">
        <f>'GPS Main Data'!BA15</f>
        <v>132.5</v>
      </c>
      <c r="J16" s="99">
        <f>'GPS Main Data'!BB15</f>
        <v>44255</v>
      </c>
      <c r="K16" s="99">
        <f>'GPS Main Data'!BC15</f>
        <v>0</v>
      </c>
      <c r="L16" s="99">
        <f>'GPS Main Data'!BD15</f>
        <v>44255</v>
      </c>
      <c r="M16" s="100">
        <f>'GPS Main Data'!AY15</f>
        <v>0</v>
      </c>
      <c r="N16" s="3">
        <v>2101</v>
      </c>
      <c r="O16" s="3" t="s">
        <v>414</v>
      </c>
      <c r="P16" s="3" t="s">
        <v>386</v>
      </c>
      <c r="Q16" s="3" t="str">
        <f t="shared" si="0"/>
        <v>441301</v>
      </c>
    </row>
    <row r="17" spans="1:17" x14ac:dyDescent="0.25">
      <c r="A17" s="89" t="str">
        <f>'GPS Main Data'!A16</f>
        <v>BELTRAMI CO</v>
      </c>
      <c r="B17" s="89" t="str">
        <f>'GPS Main Data'!B16</f>
        <v>Beltrami</v>
      </c>
      <c r="C17" s="89" t="str">
        <f>'GPS Main Data'!C16</f>
        <v>County</v>
      </c>
      <c r="D17" s="89" t="str">
        <f>'GPS Main Data'!D16</f>
        <v>1A</v>
      </c>
      <c r="E17" s="89">
        <f>'GPS Main Data'!E16</f>
        <v>1</v>
      </c>
      <c r="F17" s="89">
        <f>'GPS Main Data'!F16</f>
        <v>281</v>
      </c>
      <c r="G17" s="89" t="str">
        <f>'GPS Main Data'!G16</f>
        <v>Blackduck Stumpjumpers/Northland Trail</v>
      </c>
      <c r="H17" s="52">
        <f>'GPS Main Data'!AZ16</f>
        <v>334</v>
      </c>
      <c r="I17" s="92">
        <f>'GPS Main Data'!BA16</f>
        <v>114.89999999999999</v>
      </c>
      <c r="J17" s="99">
        <f>'GPS Main Data'!BB16</f>
        <v>38376.6</v>
      </c>
      <c r="K17" s="99">
        <f>'GPS Main Data'!BC16</f>
        <v>0</v>
      </c>
      <c r="L17" s="99">
        <f>'GPS Main Data'!BD16</f>
        <v>38376.6</v>
      </c>
      <c r="M17" s="100">
        <f>'GPS Main Data'!AY16</f>
        <v>16.899999999999999</v>
      </c>
      <c r="N17" s="3">
        <v>2101</v>
      </c>
      <c r="O17" s="3" t="s">
        <v>414</v>
      </c>
      <c r="P17" s="3" t="s">
        <v>386</v>
      </c>
      <c r="Q17" s="3" t="str">
        <f t="shared" si="0"/>
        <v>441301</v>
      </c>
    </row>
    <row r="18" spans="1:17" x14ac:dyDescent="0.25">
      <c r="A18" s="89" t="str">
        <f>'GPS Main Data'!A17</f>
        <v>CLEARWATER CO</v>
      </c>
      <c r="B18" s="89" t="str">
        <f>'GPS Main Data'!B17</f>
        <v>Clearwater</v>
      </c>
      <c r="C18" s="89" t="str">
        <f>'GPS Main Data'!C17</f>
        <v>County</v>
      </c>
      <c r="D18" s="89" t="str">
        <f>'GPS Main Data'!D17</f>
        <v>1A</v>
      </c>
      <c r="E18" s="89">
        <f>'GPS Main Data'!E17</f>
        <v>1</v>
      </c>
      <c r="F18" s="89">
        <f>'GPS Main Data'!F17</f>
        <v>285</v>
      </c>
      <c r="G18" s="89" t="str">
        <f>'GPS Main Data'!G17</f>
        <v>Clearwater Trail Blazers</v>
      </c>
      <c r="H18" s="52">
        <f>'GPS Main Data'!AZ17</f>
        <v>334</v>
      </c>
      <c r="I18" s="92">
        <f>'GPS Main Data'!BA17</f>
        <v>193.9</v>
      </c>
      <c r="J18" s="99">
        <f>'GPS Main Data'!BB17</f>
        <v>64762.6</v>
      </c>
      <c r="K18" s="99">
        <f>'GPS Main Data'!BC17</f>
        <v>0</v>
      </c>
      <c r="L18" s="99">
        <f>'GPS Main Data'!BD17</f>
        <v>64762.6</v>
      </c>
      <c r="M18" s="100">
        <f>'GPS Main Data'!AY17</f>
        <v>4.8</v>
      </c>
      <c r="N18" s="3">
        <v>2101</v>
      </c>
      <c r="O18" s="3" t="s">
        <v>414</v>
      </c>
      <c r="P18" s="3" t="s">
        <v>386</v>
      </c>
      <c r="Q18" s="3" t="str">
        <f t="shared" si="0"/>
        <v>441301</v>
      </c>
    </row>
    <row r="19" spans="1:17" x14ac:dyDescent="0.25">
      <c r="A19" s="89" t="str">
        <f>'GPS Main Data'!A18</f>
        <v>NEVIS, CITY OF</v>
      </c>
      <c r="B19" s="89" t="str">
        <f>'GPS Main Data'!B18</f>
        <v>Hubbard</v>
      </c>
      <c r="C19" s="89" t="str">
        <f>'GPS Main Data'!C18</f>
        <v>City</v>
      </c>
      <c r="D19" s="89" t="str">
        <f>'GPS Main Data'!D18</f>
        <v>1A</v>
      </c>
      <c r="E19" s="89">
        <f>'GPS Main Data'!E18</f>
        <v>1</v>
      </c>
      <c r="F19" s="89">
        <f>'GPS Main Data'!F18</f>
        <v>287</v>
      </c>
      <c r="G19" s="89" t="str">
        <f>'GPS Main Data'!G18</f>
        <v>Nevis Trailblazers/Wilder Trails</v>
      </c>
      <c r="H19" s="52">
        <f>'GPS Main Data'!AZ18</f>
        <v>404</v>
      </c>
      <c r="I19" s="92">
        <f>'GPS Main Data'!BA18</f>
        <v>110.70000000000002</v>
      </c>
      <c r="J19" s="99">
        <f>'GPS Main Data'!BB18</f>
        <v>44722.80000000001</v>
      </c>
      <c r="K19" s="99">
        <f>'GPS Main Data'!BC18</f>
        <v>0</v>
      </c>
      <c r="L19" s="99">
        <f>'GPS Main Data'!BD18</f>
        <v>44722.80000000001</v>
      </c>
      <c r="M19" s="100">
        <f>'GPS Main Data'!AY18</f>
        <v>0</v>
      </c>
      <c r="N19" s="3">
        <v>2101</v>
      </c>
      <c r="O19" s="3" t="s">
        <v>414</v>
      </c>
      <c r="P19" s="3" t="s">
        <v>386</v>
      </c>
      <c r="Q19" s="3" t="str">
        <f t="shared" si="0"/>
        <v>441352</v>
      </c>
    </row>
    <row r="20" spans="1:17" x14ac:dyDescent="0.25">
      <c r="A20" s="89" t="str">
        <f>'GPS Main Data'!A19</f>
        <v>OTTER TAIL CO</v>
      </c>
      <c r="B20" s="89" t="str">
        <f>'GPS Main Data'!B19</f>
        <v>Otter Tail</v>
      </c>
      <c r="C20" s="89" t="str">
        <f>'GPS Main Data'!C19</f>
        <v>County</v>
      </c>
      <c r="D20" s="89" t="str">
        <f>'GPS Main Data'!D19</f>
        <v>1B</v>
      </c>
      <c r="E20" s="89">
        <f>'GPS Main Data'!E19</f>
        <v>1</v>
      </c>
      <c r="F20" s="89">
        <f>'GPS Main Data'!F19</f>
        <v>2</v>
      </c>
      <c r="G20" s="89" t="str">
        <f>'GPS Main Data'!G19</f>
        <v>Prairie Snow Drifters</v>
      </c>
      <c r="H20" s="52">
        <f>'GPS Main Data'!AZ19</f>
        <v>357</v>
      </c>
      <c r="I20" s="92">
        <f>'GPS Main Data'!BA19</f>
        <v>33.4</v>
      </c>
      <c r="J20" s="99">
        <f>'GPS Main Data'!BB19</f>
        <v>11923.8</v>
      </c>
      <c r="K20" s="99">
        <f>'GPS Main Data'!BC19</f>
        <v>0</v>
      </c>
      <c r="L20" s="99">
        <f>'GPS Main Data'!BD19</f>
        <v>11923.8</v>
      </c>
      <c r="M20" s="100">
        <f>'GPS Main Data'!AY19</f>
        <v>1</v>
      </c>
      <c r="N20" s="3">
        <v>2101</v>
      </c>
      <c r="O20" s="3" t="s">
        <v>414</v>
      </c>
      <c r="P20" s="3" t="s">
        <v>386</v>
      </c>
      <c r="Q20" s="3" t="str">
        <f t="shared" si="0"/>
        <v>441301</v>
      </c>
    </row>
    <row r="21" spans="1:17" x14ac:dyDescent="0.25">
      <c r="A21" s="89" t="str">
        <f>'GPS Main Data'!A20</f>
        <v>GRANT CO</v>
      </c>
      <c r="B21" s="89" t="str">
        <f>'GPS Main Data'!B20</f>
        <v>Grant</v>
      </c>
      <c r="C21" s="89" t="str">
        <f>'GPS Main Data'!C20</f>
        <v>County</v>
      </c>
      <c r="D21" s="89" t="str">
        <f>'GPS Main Data'!D20</f>
        <v>1B</v>
      </c>
      <c r="E21" s="89">
        <f>'GPS Main Data'!E20</f>
        <v>1</v>
      </c>
      <c r="F21" s="89">
        <f>'GPS Main Data'!F20</f>
        <v>94</v>
      </c>
      <c r="G21" s="89" t="str">
        <f>'GPS Main Data'!G20</f>
        <v>Low Plains Drifters</v>
      </c>
      <c r="H21" s="52">
        <f>'GPS Main Data'!AZ20</f>
        <v>264</v>
      </c>
      <c r="I21" s="92">
        <f>'GPS Main Data'!BA20</f>
        <v>147.6</v>
      </c>
      <c r="J21" s="99">
        <f>'GPS Main Data'!BB20</f>
        <v>38966.400000000001</v>
      </c>
      <c r="K21" s="99">
        <f>'GPS Main Data'!BC20</f>
        <v>0</v>
      </c>
      <c r="L21" s="99">
        <f>'GPS Main Data'!BD20</f>
        <v>38966.400000000001</v>
      </c>
      <c r="M21" s="100">
        <f>'GPS Main Data'!AY20</f>
        <v>11.2</v>
      </c>
      <c r="N21" s="3">
        <v>2101</v>
      </c>
      <c r="O21" s="3" t="s">
        <v>414</v>
      </c>
      <c r="P21" s="3" t="s">
        <v>386</v>
      </c>
      <c r="Q21" s="3" t="str">
        <f t="shared" si="0"/>
        <v>441301</v>
      </c>
    </row>
    <row r="22" spans="1:17" x14ac:dyDescent="0.25">
      <c r="A22" s="89" t="str">
        <f>'GPS Main Data'!A21</f>
        <v>OTTER TAIL CO</v>
      </c>
      <c r="B22" s="89" t="str">
        <f>'GPS Main Data'!B21</f>
        <v>Otter Tail</v>
      </c>
      <c r="C22" s="89" t="str">
        <f>'GPS Main Data'!C21</f>
        <v>County</v>
      </c>
      <c r="D22" s="89" t="str">
        <f>'GPS Main Data'!D21</f>
        <v>1B</v>
      </c>
      <c r="E22" s="89">
        <f>'GPS Main Data'!E21</f>
        <v>1</v>
      </c>
      <c r="F22" s="89">
        <f>'GPS Main Data'!F21</f>
        <v>96</v>
      </c>
      <c r="G22" s="89" t="str">
        <f>'GPS Main Data'!G21</f>
        <v>Henning Sno Cruisers</v>
      </c>
      <c r="H22" s="52">
        <f>'GPS Main Data'!AZ21</f>
        <v>357</v>
      </c>
      <c r="I22" s="92">
        <f>'GPS Main Data'!BA21</f>
        <v>45.7</v>
      </c>
      <c r="J22" s="99">
        <f>'GPS Main Data'!BB21</f>
        <v>16314.900000000001</v>
      </c>
      <c r="K22" s="99">
        <f>'GPS Main Data'!BC21</f>
        <v>0</v>
      </c>
      <c r="L22" s="99">
        <f>'GPS Main Data'!BD21</f>
        <v>16314.900000000001</v>
      </c>
      <c r="M22" s="100">
        <f>'GPS Main Data'!AY21</f>
        <v>12.3</v>
      </c>
      <c r="N22" s="3">
        <v>2101</v>
      </c>
      <c r="O22" s="3" t="s">
        <v>414</v>
      </c>
      <c r="P22" s="3" t="s">
        <v>386</v>
      </c>
      <c r="Q22" s="3" t="str">
        <f t="shared" si="0"/>
        <v>441301</v>
      </c>
    </row>
    <row r="23" spans="1:17" x14ac:dyDescent="0.25">
      <c r="A23" s="89" t="str">
        <f>'GPS Main Data'!A22</f>
        <v>CLAY CO</v>
      </c>
      <c r="B23" s="89" t="str">
        <f>'GPS Main Data'!B22</f>
        <v>Clay</v>
      </c>
      <c r="C23" s="89" t="str">
        <f>'GPS Main Data'!C22</f>
        <v>County</v>
      </c>
      <c r="D23" s="89" t="str">
        <f>'GPS Main Data'!D22</f>
        <v>1B</v>
      </c>
      <c r="E23" s="89">
        <f>'GPS Main Data'!E22</f>
        <v>1</v>
      </c>
      <c r="F23" s="89">
        <f>'GPS Main Data'!F22</f>
        <v>100</v>
      </c>
      <c r="G23" s="89" t="str">
        <f>'GPS Main Data'!G22</f>
        <v>Clay Trail Alliance</v>
      </c>
      <c r="H23" s="52">
        <f>'GPS Main Data'!AZ22</f>
        <v>357</v>
      </c>
      <c r="I23" s="92">
        <f>'GPS Main Data'!BA22</f>
        <v>178.5</v>
      </c>
      <c r="J23" s="99">
        <f>'GPS Main Data'!BB22</f>
        <v>63724.5</v>
      </c>
      <c r="K23" s="99">
        <f>'GPS Main Data'!BC22</f>
        <v>0</v>
      </c>
      <c r="L23" s="99">
        <f>'GPS Main Data'!BD22</f>
        <v>63724.5</v>
      </c>
      <c r="M23" s="100">
        <f>'GPS Main Data'!AY22</f>
        <v>0</v>
      </c>
      <c r="N23" s="3">
        <v>2101</v>
      </c>
      <c r="O23" s="3" t="s">
        <v>414</v>
      </c>
      <c r="P23" s="3" t="s">
        <v>386</v>
      </c>
      <c r="Q23" s="3" t="str">
        <f t="shared" si="0"/>
        <v>441301</v>
      </c>
    </row>
    <row r="24" spans="1:17" x14ac:dyDescent="0.25">
      <c r="A24" s="89" t="str">
        <f>'GPS Main Data'!A23</f>
        <v>OTTER TAIL CO</v>
      </c>
      <c r="B24" s="89" t="str">
        <f>'GPS Main Data'!B23</f>
        <v>Otter Tail</v>
      </c>
      <c r="C24" s="89" t="str">
        <f>'GPS Main Data'!C23</f>
        <v>County</v>
      </c>
      <c r="D24" s="89" t="str">
        <f>'GPS Main Data'!D23</f>
        <v>1B</v>
      </c>
      <c r="E24" s="89">
        <f>'GPS Main Data'!E23</f>
        <v>1</v>
      </c>
      <c r="F24" s="89">
        <f>'GPS Main Data'!F23</f>
        <v>183</v>
      </c>
      <c r="G24" s="89" t="str">
        <f>'GPS Main Data'!G23</f>
        <v>Otter Country Trail Assoc OCTA</v>
      </c>
      <c r="H24" s="52">
        <f>'GPS Main Data'!AZ23</f>
        <v>357</v>
      </c>
      <c r="I24" s="92">
        <f>'GPS Main Data'!BA23</f>
        <v>284.3</v>
      </c>
      <c r="J24" s="99">
        <f>'GPS Main Data'!BB23</f>
        <v>101495.1</v>
      </c>
      <c r="K24" s="99">
        <f>'GPS Main Data'!BC23</f>
        <v>0</v>
      </c>
      <c r="L24" s="99">
        <f>'GPS Main Data'!BD23</f>
        <v>101495.1</v>
      </c>
      <c r="M24" s="100">
        <f>'GPS Main Data'!AY23</f>
        <v>75.599999999999994</v>
      </c>
      <c r="N24" s="3">
        <v>2101</v>
      </c>
      <c r="O24" s="3" t="s">
        <v>414</v>
      </c>
      <c r="P24" s="3" t="s">
        <v>386</v>
      </c>
      <c r="Q24" s="3" t="str">
        <f t="shared" si="0"/>
        <v>441301</v>
      </c>
    </row>
    <row r="25" spans="1:17" x14ac:dyDescent="0.25">
      <c r="A25" s="89" t="str">
        <f>'GPS Main Data'!A24</f>
        <v>STEVENS CO</v>
      </c>
      <c r="B25" s="89" t="str">
        <f>'GPS Main Data'!B24</f>
        <v>Stevens</v>
      </c>
      <c r="C25" s="89" t="str">
        <f>'GPS Main Data'!C24</f>
        <v>County</v>
      </c>
      <c r="D25" s="89" t="str">
        <f>'GPS Main Data'!D24</f>
        <v>1B</v>
      </c>
      <c r="E25" s="89">
        <f>'GPS Main Data'!E24</f>
        <v>1</v>
      </c>
      <c r="F25" s="89">
        <f>'GPS Main Data'!F24</f>
        <v>233</v>
      </c>
      <c r="G25" s="89" t="str">
        <f>'GPS Main Data'!G24</f>
        <v>West Central Trailblazers</v>
      </c>
      <c r="H25" s="52">
        <f>'GPS Main Data'!AZ24</f>
        <v>264</v>
      </c>
      <c r="I25" s="92">
        <f>'GPS Main Data'!BA24</f>
        <v>251.9</v>
      </c>
      <c r="J25" s="99">
        <f>'GPS Main Data'!BB24</f>
        <v>66501.600000000006</v>
      </c>
      <c r="K25" s="99">
        <f>'GPS Main Data'!BC24</f>
        <v>0</v>
      </c>
      <c r="L25" s="99">
        <f>'GPS Main Data'!BD24</f>
        <v>66501.600000000006</v>
      </c>
      <c r="M25" s="100">
        <f>'GPS Main Data'!AY24</f>
        <v>0</v>
      </c>
      <c r="N25" s="3">
        <v>2101</v>
      </c>
      <c r="O25" s="3" t="s">
        <v>414</v>
      </c>
      <c r="P25" s="3" t="s">
        <v>386</v>
      </c>
      <c r="Q25" s="3" t="str">
        <f t="shared" si="0"/>
        <v>441301</v>
      </c>
    </row>
    <row r="26" spans="1:17" x14ac:dyDescent="0.25">
      <c r="A26" s="89" t="str">
        <f>'GPS Main Data'!A25</f>
        <v>OTTER TAIL CO</v>
      </c>
      <c r="B26" s="89" t="str">
        <f>'GPS Main Data'!B25</f>
        <v>Otter Tail</v>
      </c>
      <c r="C26" s="89" t="str">
        <f>'GPS Main Data'!C25</f>
        <v>County</v>
      </c>
      <c r="D26" s="89" t="str">
        <f>'GPS Main Data'!D25</f>
        <v>1B</v>
      </c>
      <c r="E26" s="89">
        <f>'GPS Main Data'!E25</f>
        <v>1</v>
      </c>
      <c r="F26" s="89">
        <f>'GPS Main Data'!F25</f>
        <v>263</v>
      </c>
      <c r="G26" s="89" t="str">
        <f>'GPS Main Data'!G25</f>
        <v>Otter Trail Riders</v>
      </c>
      <c r="H26" s="52">
        <f>'GPS Main Data'!AZ25</f>
        <v>357</v>
      </c>
      <c r="I26" s="92">
        <f>'GPS Main Data'!BA25</f>
        <v>140.5</v>
      </c>
      <c r="J26" s="99">
        <f>'GPS Main Data'!BB25</f>
        <v>50158.5</v>
      </c>
      <c r="K26" s="99">
        <f>'GPS Main Data'!BC25</f>
        <v>0</v>
      </c>
      <c r="L26" s="99">
        <f>'GPS Main Data'!BD25</f>
        <v>50158.5</v>
      </c>
      <c r="M26" s="100">
        <f>'GPS Main Data'!AY25</f>
        <v>0</v>
      </c>
      <c r="N26" s="3">
        <v>2101</v>
      </c>
      <c r="O26" s="3" t="s">
        <v>414</v>
      </c>
      <c r="P26" s="3" t="s">
        <v>386</v>
      </c>
      <c r="Q26" s="3" t="str">
        <f t="shared" si="0"/>
        <v>441301</v>
      </c>
    </row>
    <row r="27" spans="1:17" x14ac:dyDescent="0.25">
      <c r="A27" s="89" t="str">
        <f>'GPS Main Data'!A26</f>
        <v>DOUGLAS CO</v>
      </c>
      <c r="B27" s="89" t="str">
        <f>'GPS Main Data'!B26</f>
        <v>Douglas</v>
      </c>
      <c r="C27" s="89" t="str">
        <f>'GPS Main Data'!C26</f>
        <v>County</v>
      </c>
      <c r="D27" s="89" t="str">
        <f>'GPS Main Data'!D26</f>
        <v>1B</v>
      </c>
      <c r="E27" s="89">
        <f>'GPS Main Data'!E26</f>
        <v>1</v>
      </c>
      <c r="F27" s="89">
        <f>'GPS Main Data'!F26</f>
        <v>284</v>
      </c>
      <c r="G27" s="89" t="str">
        <f>'GPS Main Data'!G26</f>
        <v>Douglas Area Trail Assoc DATA</v>
      </c>
      <c r="H27" s="52">
        <f>'GPS Main Data'!AZ26</f>
        <v>357</v>
      </c>
      <c r="I27" s="92">
        <f>'GPS Main Data'!BA26</f>
        <v>378.4</v>
      </c>
      <c r="J27" s="99">
        <f>'GPS Main Data'!BB26</f>
        <v>135088.79999999999</v>
      </c>
      <c r="K27" s="99">
        <f>'GPS Main Data'!BC26</f>
        <v>0</v>
      </c>
      <c r="L27" s="99">
        <f>'GPS Main Data'!BD26</f>
        <v>135088.79999999999</v>
      </c>
      <c r="M27" s="100">
        <f>'GPS Main Data'!AY26</f>
        <v>0</v>
      </c>
      <c r="N27" s="3">
        <v>2101</v>
      </c>
      <c r="O27" s="3" t="s">
        <v>414</v>
      </c>
      <c r="P27" s="3" t="s">
        <v>386</v>
      </c>
      <c r="Q27" s="3" t="str">
        <f t="shared" si="0"/>
        <v>441301</v>
      </c>
    </row>
    <row r="28" spans="1:17" x14ac:dyDescent="0.25">
      <c r="A28" s="89" t="str">
        <f>'GPS Main Data'!A27</f>
        <v>LAKE OF THE WOODS CO</v>
      </c>
      <c r="B28" s="89" t="str">
        <f>'GPS Main Data'!B27</f>
        <v>Lake of the Woods</v>
      </c>
      <c r="C28" s="89" t="str">
        <f>'GPS Main Data'!C27</f>
        <v>County</v>
      </c>
      <c r="D28" s="89" t="str">
        <f>'GPS Main Data'!D27</f>
        <v>1C</v>
      </c>
      <c r="E28" s="89">
        <f>'GPS Main Data'!E27</f>
        <v>1</v>
      </c>
      <c r="F28" s="89">
        <f>'GPS Main Data'!F27</f>
        <v>6</v>
      </c>
      <c r="G28" s="89" t="str">
        <f>'GPS Main Data'!G27</f>
        <v>Big Traverse</v>
      </c>
      <c r="H28" s="52">
        <f>'GPS Main Data'!AZ27</f>
        <v>334</v>
      </c>
      <c r="I28" s="92">
        <f>'GPS Main Data'!BA27</f>
        <v>340.5</v>
      </c>
      <c r="J28" s="99">
        <f>'GPS Main Data'!BB27</f>
        <v>113727</v>
      </c>
      <c r="K28" s="99">
        <f>'GPS Main Data'!BC27</f>
        <v>0</v>
      </c>
      <c r="L28" s="99">
        <f>'GPS Main Data'!BD27</f>
        <v>113727</v>
      </c>
      <c r="M28" s="100">
        <f>'GPS Main Data'!AY27</f>
        <v>2.7</v>
      </c>
      <c r="N28" s="3">
        <v>2101</v>
      </c>
      <c r="O28" s="3" t="s">
        <v>414</v>
      </c>
      <c r="P28" s="3" t="s">
        <v>386</v>
      </c>
      <c r="Q28" s="3" t="str">
        <f t="shared" si="0"/>
        <v>441301</v>
      </c>
    </row>
    <row r="29" spans="1:17" x14ac:dyDescent="0.25">
      <c r="A29" s="89" t="str">
        <f>'GPS Main Data'!A28</f>
        <v>BELTRAMI CO</v>
      </c>
      <c r="B29" s="89" t="str">
        <f>'GPS Main Data'!B28</f>
        <v>Beltrami</v>
      </c>
      <c r="C29" s="89" t="str">
        <f>'GPS Main Data'!C28</f>
        <v>County</v>
      </c>
      <c r="D29" s="89" t="str">
        <f>'GPS Main Data'!D28</f>
        <v>1C</v>
      </c>
      <c r="E29" s="89">
        <f>'GPS Main Data'!E28</f>
        <v>1</v>
      </c>
      <c r="F29" s="89">
        <f>'GPS Main Data'!F28</f>
        <v>86</v>
      </c>
      <c r="G29" s="89" t="str">
        <f>'GPS Main Data'!G28</f>
        <v>Fourtown Grygla Snowmobile Trails</v>
      </c>
      <c r="H29" s="52">
        <f>'GPS Main Data'!AZ28</f>
        <v>334</v>
      </c>
      <c r="I29" s="92">
        <f>'GPS Main Data'!BA28</f>
        <v>201.8</v>
      </c>
      <c r="J29" s="99">
        <f>'GPS Main Data'!BB28</f>
        <v>67401.2</v>
      </c>
      <c r="K29" s="99">
        <f>'GPS Main Data'!BC28</f>
        <v>0</v>
      </c>
      <c r="L29" s="99">
        <f>'GPS Main Data'!BD28</f>
        <v>67401.2</v>
      </c>
      <c r="M29" s="100">
        <f>'GPS Main Data'!AY28</f>
        <v>4.0999999999999996</v>
      </c>
      <c r="N29" s="3">
        <v>2101</v>
      </c>
      <c r="O29" s="3" t="s">
        <v>414</v>
      </c>
      <c r="P29" s="3" t="s">
        <v>386</v>
      </c>
      <c r="Q29" s="3" t="str">
        <f t="shared" si="0"/>
        <v>441301</v>
      </c>
    </row>
    <row r="30" spans="1:17" x14ac:dyDescent="0.25">
      <c r="A30" s="89" t="str">
        <f>'GPS Main Data'!A29</f>
        <v>KITTSON CO</v>
      </c>
      <c r="B30" s="89" t="str">
        <f>'GPS Main Data'!B29</f>
        <v>Kittson</v>
      </c>
      <c r="C30" s="89" t="str">
        <f>'GPS Main Data'!C29</f>
        <v>County</v>
      </c>
      <c r="D30" s="89" t="str">
        <f>'GPS Main Data'!D29</f>
        <v>1C</v>
      </c>
      <c r="E30" s="89">
        <f>'GPS Main Data'!E29</f>
        <v>1</v>
      </c>
      <c r="F30" s="89">
        <f>'GPS Main Data'!F29</f>
        <v>152</v>
      </c>
      <c r="G30" s="89" t="str">
        <f>'GPS Main Data'!G29</f>
        <v>Kittson Co Trailblazers</v>
      </c>
      <c r="H30" s="52">
        <f>'GPS Main Data'!AZ29</f>
        <v>334</v>
      </c>
      <c r="I30" s="92">
        <f>'GPS Main Data'!BA29</f>
        <v>301.89999999999998</v>
      </c>
      <c r="J30" s="99">
        <f>'GPS Main Data'!BB29</f>
        <v>100834.59999999999</v>
      </c>
      <c r="K30" s="99">
        <f>'GPS Main Data'!BC29</f>
        <v>0</v>
      </c>
      <c r="L30" s="99">
        <f>'GPS Main Data'!BD29</f>
        <v>100834.59999999999</v>
      </c>
      <c r="M30" s="100">
        <f>'GPS Main Data'!AY29</f>
        <v>0.6</v>
      </c>
      <c r="N30" s="3">
        <v>2101</v>
      </c>
      <c r="O30" s="3" t="s">
        <v>414</v>
      </c>
      <c r="P30" s="3" t="s">
        <v>386</v>
      </c>
      <c r="Q30" s="3" t="str">
        <f t="shared" si="0"/>
        <v>441301</v>
      </c>
    </row>
    <row r="31" spans="1:17" x14ac:dyDescent="0.25">
      <c r="A31" s="89" t="str">
        <f>'GPS Main Data'!A30</f>
        <v>MARSHALL CO</v>
      </c>
      <c r="B31" s="89" t="str">
        <f>'GPS Main Data'!B30</f>
        <v>Marshall</v>
      </c>
      <c r="C31" s="89" t="str">
        <f>'GPS Main Data'!C30</f>
        <v>County</v>
      </c>
      <c r="D31" s="89" t="str">
        <f>'GPS Main Data'!D30</f>
        <v>1C</v>
      </c>
      <c r="E31" s="89">
        <f>'GPS Main Data'!E30</f>
        <v>1</v>
      </c>
      <c r="F31" s="89">
        <f>'GPS Main Data'!F30</f>
        <v>160</v>
      </c>
      <c r="G31" s="89" t="str">
        <f>'GPS Main Data'!G30</f>
        <v>MC Trails</v>
      </c>
      <c r="H31" s="52">
        <f>'GPS Main Data'!AZ30</f>
        <v>334</v>
      </c>
      <c r="I31" s="92">
        <f>'GPS Main Data'!BA30</f>
        <v>264.60000000000002</v>
      </c>
      <c r="J31" s="99">
        <f>'GPS Main Data'!BB30</f>
        <v>88376.400000000009</v>
      </c>
      <c r="K31" s="99">
        <f>'GPS Main Data'!BC30</f>
        <v>0</v>
      </c>
      <c r="L31" s="99">
        <f>'GPS Main Data'!BD30</f>
        <v>88376.400000000009</v>
      </c>
      <c r="M31" s="100">
        <f>'GPS Main Data'!AY30</f>
        <v>0</v>
      </c>
      <c r="N31" s="3">
        <v>2101</v>
      </c>
      <c r="O31" s="3" t="s">
        <v>414</v>
      </c>
      <c r="P31" s="3" t="s">
        <v>386</v>
      </c>
      <c r="Q31" s="3" t="str">
        <f t="shared" si="0"/>
        <v>441301</v>
      </c>
    </row>
    <row r="32" spans="1:17" x14ac:dyDescent="0.25">
      <c r="A32" s="89" t="str">
        <f>'GPS Main Data'!A31</f>
        <v>PENNINGTON CO</v>
      </c>
      <c r="B32" s="89" t="str">
        <f>'GPS Main Data'!B31</f>
        <v>Pennington</v>
      </c>
      <c r="C32" s="89" t="str">
        <f>'GPS Main Data'!C31</f>
        <v>County</v>
      </c>
      <c r="D32" s="89" t="str">
        <f>'GPS Main Data'!D31</f>
        <v>1C</v>
      </c>
      <c r="E32" s="89">
        <f>'GPS Main Data'!E31</f>
        <v>1</v>
      </c>
      <c r="F32" s="89">
        <f>'GPS Main Data'!F31</f>
        <v>185</v>
      </c>
      <c r="G32" s="89" t="str">
        <f>'GPS Main Data'!G31</f>
        <v>Wapiti &amp; 4G North</v>
      </c>
      <c r="H32" s="52">
        <f>'GPS Main Data'!AZ31</f>
        <v>334</v>
      </c>
      <c r="I32" s="92">
        <f>'GPS Main Data'!BA31</f>
        <v>121.69999999999999</v>
      </c>
      <c r="J32" s="99">
        <f>'GPS Main Data'!BB31</f>
        <v>40647.799999999996</v>
      </c>
      <c r="K32" s="99">
        <f>'GPS Main Data'!BC31</f>
        <v>0</v>
      </c>
      <c r="L32" s="99">
        <f>'GPS Main Data'!BD31</f>
        <v>40647.799999999996</v>
      </c>
      <c r="M32" s="100">
        <f>'GPS Main Data'!AY31</f>
        <v>0</v>
      </c>
      <c r="N32" s="3">
        <v>2101</v>
      </c>
      <c r="O32" s="3" t="s">
        <v>414</v>
      </c>
      <c r="P32" s="3" t="s">
        <v>386</v>
      </c>
      <c r="Q32" s="3" t="str">
        <f t="shared" si="0"/>
        <v>441301</v>
      </c>
    </row>
    <row r="33" spans="1:17" x14ac:dyDescent="0.25">
      <c r="A33" s="89" t="str">
        <f>'GPS Main Data'!A32</f>
        <v>FOSSTON, CITY OF</v>
      </c>
      <c r="B33" s="89" t="str">
        <f>'GPS Main Data'!B32</f>
        <v>Polk</v>
      </c>
      <c r="C33" s="89" t="str">
        <f>'GPS Main Data'!C32</f>
        <v>City</v>
      </c>
      <c r="D33" s="89" t="str">
        <f>'GPS Main Data'!D32</f>
        <v>1C</v>
      </c>
      <c r="E33" s="89">
        <f>'GPS Main Data'!E32</f>
        <v>1</v>
      </c>
      <c r="F33" s="89">
        <f>'GPS Main Data'!F32</f>
        <v>199</v>
      </c>
      <c r="G33" s="89" t="str">
        <f>'GPS Main Data'!G32</f>
        <v>Knightriders</v>
      </c>
      <c r="H33" s="52">
        <f>'GPS Main Data'!AZ32</f>
        <v>334</v>
      </c>
      <c r="I33" s="92">
        <f>'GPS Main Data'!BA32</f>
        <v>209.7</v>
      </c>
      <c r="J33" s="99">
        <f>'GPS Main Data'!BB32</f>
        <v>70039.8</v>
      </c>
      <c r="K33" s="99">
        <f>'GPS Main Data'!BC32</f>
        <v>0</v>
      </c>
      <c r="L33" s="99">
        <f>'GPS Main Data'!BD32</f>
        <v>70039.8</v>
      </c>
      <c r="M33" s="100">
        <f>'GPS Main Data'!AY32</f>
        <v>11.1</v>
      </c>
      <c r="N33" s="3">
        <v>2101</v>
      </c>
      <c r="O33" s="3" t="s">
        <v>414</v>
      </c>
      <c r="P33" s="3" t="s">
        <v>386</v>
      </c>
      <c r="Q33" s="3" t="str">
        <f t="shared" si="0"/>
        <v>441352</v>
      </c>
    </row>
    <row r="34" spans="1:17" x14ac:dyDescent="0.25">
      <c r="A34" s="89" t="str">
        <f>'GPS Main Data'!A33</f>
        <v>TWIN VALLEY, CITY OF</v>
      </c>
      <c r="B34" s="89" t="str">
        <f>'GPS Main Data'!B33</f>
        <v>Norman</v>
      </c>
      <c r="C34" s="89" t="str">
        <f>'GPS Main Data'!C33</f>
        <v>City</v>
      </c>
      <c r="D34" s="89" t="str">
        <f>'GPS Main Data'!D33</f>
        <v>1C</v>
      </c>
      <c r="E34" s="89">
        <f>'GPS Main Data'!E33</f>
        <v>1</v>
      </c>
      <c r="F34" s="89">
        <f>'GPS Main Data'!F33</f>
        <v>243</v>
      </c>
      <c r="G34" s="89" t="str">
        <f>'GPS Main Data'!G33</f>
        <v>Moonshiners</v>
      </c>
      <c r="H34" s="52">
        <f>'GPS Main Data'!AZ33</f>
        <v>334</v>
      </c>
      <c r="I34" s="92">
        <f>'GPS Main Data'!BA33</f>
        <v>85.800000000000011</v>
      </c>
      <c r="J34" s="99">
        <f>'GPS Main Data'!BB33</f>
        <v>28657.200000000004</v>
      </c>
      <c r="K34" s="99">
        <f>'GPS Main Data'!BC33</f>
        <v>0</v>
      </c>
      <c r="L34" s="99">
        <f>'GPS Main Data'!BD33</f>
        <v>28657.200000000004</v>
      </c>
      <c r="M34" s="100">
        <f>'GPS Main Data'!AY33</f>
        <v>32.5</v>
      </c>
      <c r="N34" s="3">
        <v>2101</v>
      </c>
      <c r="O34" s="3" t="s">
        <v>414</v>
      </c>
      <c r="P34" s="3" t="s">
        <v>386</v>
      </c>
      <c r="Q34" s="3" t="str">
        <f t="shared" si="0"/>
        <v>441352</v>
      </c>
    </row>
    <row r="35" spans="1:17" x14ac:dyDescent="0.25">
      <c r="A35" s="89" t="str">
        <f>'GPS Main Data'!A34</f>
        <v>MCINTOSH, CITY OF</v>
      </c>
      <c r="B35" s="89" t="str">
        <f>'GPS Main Data'!B34</f>
        <v>Polk</v>
      </c>
      <c r="C35" s="89" t="str">
        <f>'GPS Main Data'!C34</f>
        <v>City</v>
      </c>
      <c r="D35" s="89" t="str">
        <f>'GPS Main Data'!D34</f>
        <v>1C</v>
      </c>
      <c r="E35" s="89">
        <f>'GPS Main Data'!E34</f>
        <v>1</v>
      </c>
      <c r="F35" s="89">
        <f>'GPS Main Data'!F34</f>
        <v>268</v>
      </c>
      <c r="G35" s="89" t="str">
        <f>'GPS Main Data'!G34</f>
        <v>Polar Beach</v>
      </c>
      <c r="H35" s="52">
        <f>'GPS Main Data'!AZ34</f>
        <v>334</v>
      </c>
      <c r="I35" s="92">
        <f>'GPS Main Data'!BA34</f>
        <v>56.1</v>
      </c>
      <c r="J35" s="99">
        <f>'GPS Main Data'!BB34</f>
        <v>18737.400000000001</v>
      </c>
      <c r="K35" s="99">
        <f>'GPS Main Data'!BC34</f>
        <v>0</v>
      </c>
      <c r="L35" s="99">
        <f>'GPS Main Data'!BD34</f>
        <v>18737.400000000001</v>
      </c>
      <c r="M35" s="100">
        <f>'GPS Main Data'!AY34</f>
        <v>0</v>
      </c>
      <c r="N35" s="3">
        <v>2101</v>
      </c>
      <c r="O35" s="3" t="s">
        <v>414</v>
      </c>
      <c r="P35" s="3" t="s">
        <v>386</v>
      </c>
      <c r="Q35" s="3" t="str">
        <f t="shared" si="0"/>
        <v>441352</v>
      </c>
    </row>
    <row r="36" spans="1:17" x14ac:dyDescent="0.25">
      <c r="A36" s="89" t="str">
        <f>'GPS Main Data'!A35</f>
        <v>POLK CO</v>
      </c>
      <c r="B36" s="89" t="str">
        <f>'GPS Main Data'!B35</f>
        <v>Polk</v>
      </c>
      <c r="C36" s="89" t="str">
        <f>'GPS Main Data'!C35</f>
        <v>County</v>
      </c>
      <c r="D36" s="89" t="str">
        <f>'GPS Main Data'!D35</f>
        <v>1C</v>
      </c>
      <c r="E36" s="89">
        <f>'GPS Main Data'!E35</f>
        <v>1</v>
      </c>
      <c r="F36" s="89">
        <f>'GPS Main Data'!F35</f>
        <v>269</v>
      </c>
      <c r="G36" s="89" t="str">
        <f>'GPS Main Data'!G35</f>
        <v>Sandhill Snowcruisers</v>
      </c>
      <c r="H36" s="52">
        <f>'GPS Main Data'!AZ35</f>
        <v>334</v>
      </c>
      <c r="I36" s="92">
        <f>'GPS Main Data'!BA35</f>
        <v>153.80000000000001</v>
      </c>
      <c r="J36" s="99">
        <f>'GPS Main Data'!BB35</f>
        <v>51369.200000000004</v>
      </c>
      <c r="K36" s="99">
        <f>'GPS Main Data'!BC35</f>
        <v>0</v>
      </c>
      <c r="L36" s="99">
        <f>'GPS Main Data'!BD35</f>
        <v>51369.200000000004</v>
      </c>
      <c r="M36" s="100">
        <f>'GPS Main Data'!AY35</f>
        <v>0</v>
      </c>
      <c r="N36" s="3">
        <v>2101</v>
      </c>
      <c r="O36" s="3" t="s">
        <v>414</v>
      </c>
      <c r="P36" s="3" t="s">
        <v>386</v>
      </c>
      <c r="Q36" s="3" t="str">
        <f t="shared" si="0"/>
        <v>441301</v>
      </c>
    </row>
    <row r="37" spans="1:17" x14ac:dyDescent="0.25">
      <c r="A37" s="89" t="str">
        <f>'GPS Main Data'!A36</f>
        <v xml:space="preserve">MIDDLE RIVER, CITY OF </v>
      </c>
      <c r="B37" s="89" t="str">
        <f>'GPS Main Data'!B36</f>
        <v>Marshall</v>
      </c>
      <c r="C37" s="89" t="str">
        <f>'GPS Main Data'!C36</f>
        <v>City</v>
      </c>
      <c r="D37" s="89" t="str">
        <f>'GPS Main Data'!D36</f>
        <v>1C</v>
      </c>
      <c r="E37" s="89">
        <f>'GPS Main Data'!E36</f>
        <v>1</v>
      </c>
      <c r="F37" s="89">
        <f>'GPS Main Data'!F36</f>
        <v>270</v>
      </c>
      <c r="G37" s="89" t="str">
        <f>'GPS Main Data'!G36</f>
        <v>Middle River/Strathcona/Driftskippers</v>
      </c>
      <c r="H37" s="52">
        <f>'GPS Main Data'!AZ36</f>
        <v>334</v>
      </c>
      <c r="I37" s="92">
        <f>'GPS Main Data'!BA36</f>
        <v>132.19999999999999</v>
      </c>
      <c r="J37" s="99">
        <f>'GPS Main Data'!BB36</f>
        <v>44154.799999999996</v>
      </c>
      <c r="K37" s="99">
        <f>'GPS Main Data'!BC36</f>
        <v>0</v>
      </c>
      <c r="L37" s="99">
        <f>'GPS Main Data'!BD36</f>
        <v>44154.799999999996</v>
      </c>
      <c r="M37" s="100">
        <f>'GPS Main Data'!AY36</f>
        <v>24.6</v>
      </c>
      <c r="N37" s="3">
        <v>2101</v>
      </c>
      <c r="O37" s="3" t="s">
        <v>414</v>
      </c>
      <c r="P37" s="3" t="s">
        <v>386</v>
      </c>
      <c r="Q37" s="3" t="str">
        <f t="shared" ref="Q37:Q68" si="1">IF(C37="County","441301","441352")</f>
        <v>441352</v>
      </c>
    </row>
    <row r="38" spans="1:17" x14ac:dyDescent="0.25">
      <c r="A38" s="89" t="str">
        <f>'GPS Main Data'!A37</f>
        <v>ROSEAU CO</v>
      </c>
      <c r="B38" s="89" t="str">
        <f>'GPS Main Data'!B37</f>
        <v>Roseau</v>
      </c>
      <c r="C38" s="89" t="str">
        <f>'GPS Main Data'!C37</f>
        <v>County</v>
      </c>
      <c r="D38" s="89" t="str">
        <f>'GPS Main Data'!D37</f>
        <v>1C</v>
      </c>
      <c r="E38" s="89">
        <f>'GPS Main Data'!E37</f>
        <v>1</v>
      </c>
      <c r="F38" s="89">
        <f>'GPS Main Data'!F37</f>
        <v>288</v>
      </c>
      <c r="G38" s="89" t="str">
        <f>'GPS Main Data'!G37</f>
        <v>Pelan Trail/Roseau Trailblazers/ BISF #1</v>
      </c>
      <c r="H38" s="52">
        <f>'GPS Main Data'!AZ37</f>
        <v>334</v>
      </c>
      <c r="I38" s="92">
        <f>'GPS Main Data'!BA37</f>
        <v>348.29999999999995</v>
      </c>
      <c r="J38" s="99">
        <f>'GPS Main Data'!BB37</f>
        <v>116332.19999999998</v>
      </c>
      <c r="K38" s="99">
        <f>'GPS Main Data'!BC37</f>
        <v>0</v>
      </c>
      <c r="L38" s="99">
        <f>'GPS Main Data'!BD37</f>
        <v>116332.19999999998</v>
      </c>
      <c r="M38" s="100">
        <f>'GPS Main Data'!AY37</f>
        <v>26.4</v>
      </c>
      <c r="N38" s="3">
        <v>2101</v>
      </c>
      <c r="O38" s="3" t="s">
        <v>414</v>
      </c>
      <c r="P38" s="3" t="s">
        <v>386</v>
      </c>
      <c r="Q38" s="3" t="str">
        <f t="shared" si="1"/>
        <v>441301</v>
      </c>
    </row>
    <row r="39" spans="1:17" x14ac:dyDescent="0.25">
      <c r="A39" s="89" t="str">
        <f>'GPS Main Data'!A38</f>
        <v>RED LAKE CO</v>
      </c>
      <c r="B39" s="89" t="str">
        <f>'GPS Main Data'!B38</f>
        <v>Red Lake</v>
      </c>
      <c r="C39" s="89" t="str">
        <f>'GPS Main Data'!C38</f>
        <v>County</v>
      </c>
      <c r="D39" s="89" t="str">
        <f>'GPS Main Data'!D38</f>
        <v>1C</v>
      </c>
      <c r="E39" s="89">
        <f>'GPS Main Data'!E38</f>
        <v>1</v>
      </c>
      <c r="F39" s="89">
        <f>'GPS Main Data'!F38</f>
        <v>292</v>
      </c>
      <c r="G39" s="89" t="str">
        <f>'GPS Main Data'!G38</f>
        <v>Riverland</v>
      </c>
      <c r="H39" s="52">
        <f>'GPS Main Data'!AZ38</f>
        <v>334</v>
      </c>
      <c r="I39" s="92">
        <f>'GPS Main Data'!BA38</f>
        <v>112.4</v>
      </c>
      <c r="J39" s="99">
        <f>'GPS Main Data'!BB38</f>
        <v>37541.599999999999</v>
      </c>
      <c r="K39" s="99">
        <f>'GPS Main Data'!BC38</f>
        <v>0</v>
      </c>
      <c r="L39" s="99">
        <f>'GPS Main Data'!BD38</f>
        <v>37541.599999999999</v>
      </c>
      <c r="M39" s="100">
        <f>'GPS Main Data'!AY38</f>
        <v>0</v>
      </c>
      <c r="N39" s="3">
        <v>2101</v>
      </c>
      <c r="O39" s="3" t="s">
        <v>414</v>
      </c>
      <c r="P39" s="3" t="s">
        <v>386</v>
      </c>
      <c r="Q39" s="3" t="str">
        <f t="shared" si="1"/>
        <v>441301</v>
      </c>
    </row>
    <row r="40" spans="1:17" x14ac:dyDescent="0.25">
      <c r="A40" s="89" t="str">
        <f>'GPS Main Data'!A39</f>
        <v>POLK CO</v>
      </c>
      <c r="B40" s="89" t="str">
        <f>'GPS Main Data'!B39</f>
        <v>Polk</v>
      </c>
      <c r="C40" s="89" t="str">
        <f>'GPS Main Data'!C39</f>
        <v>County</v>
      </c>
      <c r="D40" s="89" t="str">
        <f>'GPS Main Data'!D39</f>
        <v>1C</v>
      </c>
      <c r="E40" s="89">
        <f>'GPS Main Data'!E39</f>
        <v>1</v>
      </c>
      <c r="F40" s="89">
        <f>'GPS Main Data'!F39</f>
        <v>293</v>
      </c>
      <c r="G40" s="89" t="str">
        <f>'GPS Main Data'!G39</f>
        <v>Crookston Driftbusters</v>
      </c>
      <c r="H40" s="52">
        <f>'GPS Main Data'!AZ39</f>
        <v>334</v>
      </c>
      <c r="I40" s="92">
        <f>'GPS Main Data'!BA39</f>
        <v>60.199999999999996</v>
      </c>
      <c r="J40" s="99">
        <f>'GPS Main Data'!BB39</f>
        <v>20106.8</v>
      </c>
      <c r="K40" s="99">
        <f>'GPS Main Data'!BC39</f>
        <v>0</v>
      </c>
      <c r="L40" s="99">
        <f>'GPS Main Data'!BD39</f>
        <v>20106.8</v>
      </c>
      <c r="M40" s="100">
        <f>'GPS Main Data'!AY39</f>
        <v>24.4</v>
      </c>
      <c r="N40" s="3">
        <v>2101</v>
      </c>
      <c r="O40" s="3" t="s">
        <v>414</v>
      </c>
      <c r="P40" s="3" t="s">
        <v>386</v>
      </c>
      <c r="Q40" s="3" t="str">
        <f t="shared" si="1"/>
        <v>441301</v>
      </c>
    </row>
    <row r="41" spans="1:17" x14ac:dyDescent="0.25">
      <c r="A41" s="89" t="str">
        <f>'GPS Main Data'!A40</f>
        <v>PENNINGTON CO</v>
      </c>
      <c r="B41" s="89" t="str">
        <f>'GPS Main Data'!B40</f>
        <v>Pennington</v>
      </c>
      <c r="C41" s="89" t="str">
        <f>'GPS Main Data'!C40</f>
        <v>County</v>
      </c>
      <c r="D41" s="89" t="str">
        <f>'GPS Main Data'!D40</f>
        <v>1C</v>
      </c>
      <c r="E41" s="89">
        <f>'GPS Main Data'!E40</f>
        <v>1</v>
      </c>
      <c r="F41" s="89">
        <f>'GPS Main Data'!F40</f>
        <v>294</v>
      </c>
      <c r="G41" s="89" t="str">
        <f>'GPS Main Data'!G40</f>
        <v>Riverland North</v>
      </c>
      <c r="H41" s="52">
        <f>'GPS Main Data'!AZ40</f>
        <v>334</v>
      </c>
      <c r="I41" s="92">
        <f>'GPS Main Data'!BA40</f>
        <v>66.7</v>
      </c>
      <c r="J41" s="99">
        <f>'GPS Main Data'!BB40</f>
        <v>22277.8</v>
      </c>
      <c r="K41" s="99">
        <f>'GPS Main Data'!BC40</f>
        <v>0</v>
      </c>
      <c r="L41" s="99">
        <f>'GPS Main Data'!BD40</f>
        <v>22277.8</v>
      </c>
      <c r="M41" s="100">
        <f>'GPS Main Data'!AY40</f>
        <v>0</v>
      </c>
      <c r="N41" s="3">
        <v>2101</v>
      </c>
      <c r="O41" s="3" t="s">
        <v>414</v>
      </c>
      <c r="P41" s="3" t="s">
        <v>386</v>
      </c>
      <c r="Q41" s="3" t="str">
        <f t="shared" si="1"/>
        <v>441301</v>
      </c>
    </row>
    <row r="42" spans="1:17" x14ac:dyDescent="0.25">
      <c r="A42" s="89" t="str">
        <f>'GPS Main Data'!A41</f>
        <v>RED LAKE CO</v>
      </c>
      <c r="B42" s="89" t="str">
        <f>'GPS Main Data'!B41</f>
        <v>Red Lake</v>
      </c>
      <c r="C42" s="89" t="str">
        <f>'GPS Main Data'!C41</f>
        <v>County</v>
      </c>
      <c r="D42" s="89" t="str">
        <f>'GPS Main Data'!D41</f>
        <v>1C</v>
      </c>
      <c r="E42" s="89">
        <f>'GPS Main Data'!E41</f>
        <v>1</v>
      </c>
      <c r="F42" s="89">
        <f>'GPS Main Data'!F41</f>
        <v>301</v>
      </c>
      <c r="G42" s="89" t="str">
        <f>'GPS Main Data'!G41</f>
        <v>Oklee Moonlighters/ Riverland East</v>
      </c>
      <c r="H42" s="52">
        <f>'GPS Main Data'!AZ41</f>
        <v>334</v>
      </c>
      <c r="I42" s="92">
        <f>'GPS Main Data'!BA41</f>
        <v>32</v>
      </c>
      <c r="J42" s="99">
        <f>'GPS Main Data'!BB41</f>
        <v>10688</v>
      </c>
      <c r="K42" s="99">
        <f>'GPS Main Data'!BC41</f>
        <v>0</v>
      </c>
      <c r="L42" s="99">
        <f>'GPS Main Data'!BD41</f>
        <v>10688</v>
      </c>
      <c r="M42" s="100">
        <f>'GPS Main Data'!AY41</f>
        <v>0</v>
      </c>
      <c r="N42" s="3">
        <v>2101</v>
      </c>
      <c r="O42" s="3" t="s">
        <v>414</v>
      </c>
      <c r="P42" s="3" t="s">
        <v>386</v>
      </c>
      <c r="Q42" s="3" t="str">
        <f t="shared" si="1"/>
        <v>441301</v>
      </c>
    </row>
    <row r="43" spans="1:17" x14ac:dyDescent="0.25">
      <c r="A43" s="89" t="str">
        <f>'GPS Main Data'!A42</f>
        <v>EAST GRAND FORKS, CITY OF</v>
      </c>
      <c r="B43" s="89" t="str">
        <f>'GPS Main Data'!B42</f>
        <v>Polk</v>
      </c>
      <c r="C43" s="89" t="str">
        <f>'GPS Main Data'!C42</f>
        <v>City</v>
      </c>
      <c r="D43" s="89" t="str">
        <f>'GPS Main Data'!D42</f>
        <v>1C</v>
      </c>
      <c r="E43" s="89">
        <f>'GPS Main Data'!E42</f>
        <v>1</v>
      </c>
      <c r="F43" s="89">
        <f>'GPS Main Data'!F42</f>
        <v>329</v>
      </c>
      <c r="G43" s="89" t="str">
        <f>'GPS Main Data'!G42</f>
        <v>Northern Lights</v>
      </c>
      <c r="H43" s="52">
        <f>'GPS Main Data'!AZ42</f>
        <v>334</v>
      </c>
      <c r="I43" s="92">
        <f>'GPS Main Data'!BA42</f>
        <v>52.5</v>
      </c>
      <c r="J43" s="99">
        <f>'GPS Main Data'!BB42</f>
        <v>17535</v>
      </c>
      <c r="K43" s="99">
        <f>'GPS Main Data'!BC42</f>
        <v>0</v>
      </c>
      <c r="L43" s="99">
        <f>'GPS Main Data'!BD42</f>
        <v>17535</v>
      </c>
      <c r="M43" s="100">
        <f>'GPS Main Data'!AY42</f>
        <v>0</v>
      </c>
      <c r="N43" s="3">
        <v>2101</v>
      </c>
      <c r="O43" s="3" t="s">
        <v>414</v>
      </c>
      <c r="P43" s="3" t="s">
        <v>386</v>
      </c>
      <c r="Q43" s="3" t="str">
        <f t="shared" si="1"/>
        <v>441352</v>
      </c>
    </row>
    <row r="44" spans="1:17" x14ac:dyDescent="0.25">
      <c r="A44" s="89" t="str">
        <f>'GPS Main Data'!A43</f>
        <v>LAKE OF THE WOODS CO</v>
      </c>
      <c r="B44" s="89" t="str">
        <f>'GPS Main Data'!B43</f>
        <v>Lake of the Woods</v>
      </c>
      <c r="C44" s="89" t="str">
        <f>'GPS Main Data'!C43</f>
        <v>County</v>
      </c>
      <c r="D44" s="89" t="str">
        <f>'GPS Main Data'!D43</f>
        <v>1C</v>
      </c>
      <c r="E44" s="89">
        <f>'GPS Main Data'!E43</f>
        <v>1</v>
      </c>
      <c r="F44" s="89">
        <f>'GPS Main Data'!F43</f>
        <v>330</v>
      </c>
      <c r="G44" s="89" t="str">
        <f>'GPS Main Data'!G43</f>
        <v>NW Angle/Island</v>
      </c>
      <c r="H44" s="52">
        <f>'GPS Main Data'!AZ43</f>
        <v>334</v>
      </c>
      <c r="I44" s="92">
        <f>'GPS Main Data'!BA43</f>
        <v>147.80000000000001</v>
      </c>
      <c r="J44" s="99">
        <f>'GPS Main Data'!BB43</f>
        <v>49365.200000000004</v>
      </c>
      <c r="K44" s="99">
        <f>'GPS Main Data'!BC43</f>
        <v>0</v>
      </c>
      <c r="L44" s="99">
        <f>'GPS Main Data'!BD43</f>
        <v>49365.200000000004</v>
      </c>
      <c r="M44" s="100">
        <f>'GPS Main Data'!AY43</f>
        <v>0</v>
      </c>
      <c r="N44" s="3">
        <v>2101</v>
      </c>
      <c r="O44" s="3" t="s">
        <v>414</v>
      </c>
      <c r="P44" s="3" t="s">
        <v>386</v>
      </c>
      <c r="Q44" s="3" t="str">
        <f t="shared" si="1"/>
        <v>441301</v>
      </c>
    </row>
    <row r="45" spans="1:17" x14ac:dyDescent="0.25">
      <c r="A45" s="89" t="str">
        <f>'GPS Main Data'!A44</f>
        <v>AITKIN CO</v>
      </c>
      <c r="B45" s="89" t="str">
        <f>'GPS Main Data'!B44</f>
        <v>Aitkin</v>
      </c>
      <c r="C45" s="89" t="str">
        <f>'GPS Main Data'!C44</f>
        <v>County</v>
      </c>
      <c r="D45" s="89" t="str">
        <f>'GPS Main Data'!D44</f>
        <v>2A</v>
      </c>
      <c r="E45" s="89">
        <f>'GPS Main Data'!E44</f>
        <v>2</v>
      </c>
      <c r="F45" s="89">
        <f>'GPS Main Data'!F44</f>
        <v>78</v>
      </c>
      <c r="G45" s="89" t="str">
        <f>'GPS Main Data'!G44</f>
        <v>Haypoint</v>
      </c>
      <c r="H45" s="52">
        <f>'GPS Main Data'!AZ44</f>
        <v>404</v>
      </c>
      <c r="I45" s="92">
        <f>'GPS Main Data'!BA44</f>
        <v>108.4</v>
      </c>
      <c r="J45" s="99">
        <f>'GPS Main Data'!BB44</f>
        <v>43793.600000000006</v>
      </c>
      <c r="K45" s="99">
        <f>'GPS Main Data'!BC44</f>
        <v>0</v>
      </c>
      <c r="L45" s="99">
        <f>'GPS Main Data'!BD44</f>
        <v>43793.600000000006</v>
      </c>
      <c r="M45" s="100">
        <f>'GPS Main Data'!AY44</f>
        <v>0.3</v>
      </c>
      <c r="N45" s="3">
        <v>2101</v>
      </c>
      <c r="O45" s="3" t="s">
        <v>415</v>
      </c>
      <c r="P45" s="3" t="s">
        <v>386</v>
      </c>
      <c r="Q45" s="3" t="str">
        <f t="shared" si="1"/>
        <v>441301</v>
      </c>
    </row>
    <row r="46" spans="1:17" x14ac:dyDescent="0.25">
      <c r="A46" s="89" t="str">
        <f>'GPS Main Data'!A45</f>
        <v>AITKIN CO</v>
      </c>
      <c r="B46" s="89" t="str">
        <f>'GPS Main Data'!B45</f>
        <v>Aitkin</v>
      </c>
      <c r="C46" s="89" t="str">
        <f>'GPS Main Data'!C45</f>
        <v>County</v>
      </c>
      <c r="D46" s="89" t="str">
        <f>'GPS Main Data'!D45</f>
        <v>2A</v>
      </c>
      <c r="E46" s="89">
        <f>'GPS Main Data'!E45</f>
        <v>2</v>
      </c>
      <c r="F46" s="89">
        <f>'GPS Main Data'!F45</f>
        <v>79</v>
      </c>
      <c r="G46" s="89" t="str">
        <f>'GPS Main Data'!G45</f>
        <v>McGrath-Finlayson</v>
      </c>
      <c r="H46" s="52">
        <f>'GPS Main Data'!AZ45</f>
        <v>404</v>
      </c>
      <c r="I46" s="92">
        <f>'GPS Main Data'!BA45</f>
        <v>38.900000000000006</v>
      </c>
      <c r="J46" s="99">
        <f>'GPS Main Data'!BB45</f>
        <v>15715.600000000002</v>
      </c>
      <c r="K46" s="99">
        <f>'GPS Main Data'!BC45</f>
        <v>0</v>
      </c>
      <c r="L46" s="99">
        <f>'GPS Main Data'!BD45</f>
        <v>15715.600000000002</v>
      </c>
      <c r="M46" s="100">
        <f>'GPS Main Data'!AY45</f>
        <v>0</v>
      </c>
      <c r="N46" s="3">
        <v>2101</v>
      </c>
      <c r="O46" s="3" t="s">
        <v>415</v>
      </c>
      <c r="P46" s="3" t="s">
        <v>386</v>
      </c>
      <c r="Q46" s="3" t="str">
        <f t="shared" si="1"/>
        <v>441301</v>
      </c>
    </row>
    <row r="47" spans="1:17" x14ac:dyDescent="0.25">
      <c r="A47" s="89" t="str">
        <f>'GPS Main Data'!A46</f>
        <v>AITKIN CO</v>
      </c>
      <c r="B47" s="89" t="str">
        <f>'GPS Main Data'!B46</f>
        <v>Aitkin</v>
      </c>
      <c r="C47" s="89" t="str">
        <f>'GPS Main Data'!C46</f>
        <v>County</v>
      </c>
      <c r="D47" s="89" t="str">
        <f>'GPS Main Data'!D46</f>
        <v>2A</v>
      </c>
      <c r="E47" s="89">
        <f>'GPS Main Data'!E46</f>
        <v>2</v>
      </c>
      <c r="F47" s="89">
        <f>'GPS Main Data'!F46</f>
        <v>80</v>
      </c>
      <c r="G47" s="89" t="str">
        <f>'GPS Main Data'!G46</f>
        <v>Tamarack</v>
      </c>
      <c r="H47" s="52">
        <f>'GPS Main Data'!AZ46</f>
        <v>404</v>
      </c>
      <c r="I47" s="92">
        <f>'GPS Main Data'!BA46</f>
        <v>155.1</v>
      </c>
      <c r="J47" s="99">
        <f>'GPS Main Data'!BB46</f>
        <v>62660.399999999994</v>
      </c>
      <c r="K47" s="99">
        <f>'GPS Main Data'!BC46</f>
        <v>0</v>
      </c>
      <c r="L47" s="99">
        <f>'GPS Main Data'!BD46</f>
        <v>62660.399999999994</v>
      </c>
      <c r="M47" s="100">
        <f>'GPS Main Data'!AY46</f>
        <v>0</v>
      </c>
      <c r="N47" s="3">
        <v>2101</v>
      </c>
      <c r="O47" s="3" t="s">
        <v>415</v>
      </c>
      <c r="P47" s="3" t="s">
        <v>386</v>
      </c>
      <c r="Q47" s="3" t="str">
        <f t="shared" si="1"/>
        <v>441301</v>
      </c>
    </row>
    <row r="48" spans="1:17" x14ac:dyDescent="0.25">
      <c r="A48" s="89" t="str">
        <f>'GPS Main Data'!A47</f>
        <v>AITKIN CO</v>
      </c>
      <c r="B48" s="89" t="str">
        <f>'GPS Main Data'!B47</f>
        <v>Aitkin</v>
      </c>
      <c r="C48" s="89" t="str">
        <f>'GPS Main Data'!C47</f>
        <v>County</v>
      </c>
      <c r="D48" s="89" t="str">
        <f>'GPS Main Data'!D47</f>
        <v>2A</v>
      </c>
      <c r="E48" s="89">
        <f>'GPS Main Data'!E47</f>
        <v>2</v>
      </c>
      <c r="F48" s="89">
        <f>'GPS Main Data'!F47</f>
        <v>81</v>
      </c>
      <c r="G48" s="89" t="str">
        <f>'GPS Main Data'!G47</f>
        <v>Mille Lacs</v>
      </c>
      <c r="H48" s="52">
        <f>'GPS Main Data'!AZ47</f>
        <v>404</v>
      </c>
      <c r="I48" s="92">
        <f>'GPS Main Data'!BA47</f>
        <v>109.8</v>
      </c>
      <c r="J48" s="99">
        <f>'GPS Main Data'!BB47</f>
        <v>44359.199999999997</v>
      </c>
      <c r="K48" s="99">
        <f>'GPS Main Data'!BC47</f>
        <v>0</v>
      </c>
      <c r="L48" s="99">
        <f>'GPS Main Data'!BD47</f>
        <v>44359.199999999997</v>
      </c>
      <c r="M48" s="100">
        <f>'GPS Main Data'!AY47</f>
        <v>0</v>
      </c>
      <c r="N48" s="3">
        <v>2101</v>
      </c>
      <c r="O48" s="3" t="s">
        <v>415</v>
      </c>
      <c r="P48" s="3" t="s">
        <v>386</v>
      </c>
      <c r="Q48" s="3" t="str">
        <f t="shared" si="1"/>
        <v>441301</v>
      </c>
    </row>
    <row r="49" spans="1:17" x14ac:dyDescent="0.25">
      <c r="A49" s="89" t="str">
        <f>'GPS Main Data'!A48</f>
        <v>AITKIN CO</v>
      </c>
      <c r="B49" s="89" t="str">
        <f>'GPS Main Data'!B48</f>
        <v>Aitkin</v>
      </c>
      <c r="C49" s="89" t="str">
        <f>'GPS Main Data'!C48</f>
        <v>County</v>
      </c>
      <c r="D49" s="89" t="str">
        <f>'GPS Main Data'!D48</f>
        <v>2A</v>
      </c>
      <c r="E49" s="89">
        <f>'GPS Main Data'!E48</f>
        <v>2</v>
      </c>
      <c r="F49" s="89">
        <f>'GPS Main Data'!F48</f>
        <v>82</v>
      </c>
      <c r="G49" s="89" t="str">
        <f>'GPS Main Data'!G48</f>
        <v>Palisade</v>
      </c>
      <c r="H49" s="52">
        <f>'GPS Main Data'!AZ48</f>
        <v>404</v>
      </c>
      <c r="I49" s="92">
        <f>'GPS Main Data'!BA48</f>
        <v>75.300000000000011</v>
      </c>
      <c r="J49" s="99">
        <f>'GPS Main Data'!BB48</f>
        <v>30421.200000000004</v>
      </c>
      <c r="K49" s="99">
        <f>'GPS Main Data'!BC48</f>
        <v>0</v>
      </c>
      <c r="L49" s="99">
        <f>'GPS Main Data'!BD48</f>
        <v>30421.200000000004</v>
      </c>
      <c r="M49" s="100">
        <f>'GPS Main Data'!AY48</f>
        <v>0</v>
      </c>
      <c r="N49" s="3">
        <v>2101</v>
      </c>
      <c r="O49" s="3" t="s">
        <v>415</v>
      </c>
      <c r="P49" s="3" t="s">
        <v>386</v>
      </c>
      <c r="Q49" s="3" t="str">
        <f t="shared" si="1"/>
        <v>441301</v>
      </c>
    </row>
    <row r="50" spans="1:17" x14ac:dyDescent="0.25">
      <c r="A50" s="89" t="str">
        <f>'GPS Main Data'!A49</f>
        <v>ITASCA CO</v>
      </c>
      <c r="B50" s="89" t="str">
        <f>'GPS Main Data'!B49</f>
        <v>Itasca</v>
      </c>
      <c r="C50" s="89" t="str">
        <f>'GPS Main Data'!C49</f>
        <v>County</v>
      </c>
      <c r="D50" s="89" t="str">
        <f>'GPS Main Data'!D49</f>
        <v>2A</v>
      </c>
      <c r="E50" s="89">
        <f>'GPS Main Data'!E49</f>
        <v>2</v>
      </c>
      <c r="F50" s="89">
        <f>'GPS Main Data'!F49</f>
        <v>141</v>
      </c>
      <c r="G50" s="89" t="str">
        <f>'GPS Main Data'!G49</f>
        <v>Greenway #1</v>
      </c>
      <c r="H50" s="52">
        <f>'GPS Main Data'!AZ49</f>
        <v>474</v>
      </c>
      <c r="I50" s="92">
        <f>'GPS Main Data'!BA49</f>
        <v>124.9</v>
      </c>
      <c r="J50" s="99">
        <f>'GPS Main Data'!BB49</f>
        <v>59202.600000000006</v>
      </c>
      <c r="K50" s="99">
        <f>'GPS Main Data'!BC49</f>
        <v>0</v>
      </c>
      <c r="L50" s="99">
        <f>'GPS Main Data'!BD49</f>
        <v>59202.600000000006</v>
      </c>
      <c r="M50" s="100">
        <f>'GPS Main Data'!AY49</f>
        <v>3.7</v>
      </c>
      <c r="N50" s="3">
        <v>2101</v>
      </c>
      <c r="O50" s="3" t="s">
        <v>415</v>
      </c>
      <c r="P50" s="3" t="s">
        <v>386</v>
      </c>
      <c r="Q50" s="3" t="str">
        <f t="shared" si="1"/>
        <v>441301</v>
      </c>
    </row>
    <row r="51" spans="1:17" x14ac:dyDescent="0.25">
      <c r="A51" s="89" t="str">
        <f>'GPS Main Data'!A50</f>
        <v>ITASCA CO</v>
      </c>
      <c r="B51" s="89" t="str">
        <f>'GPS Main Data'!B50</f>
        <v>Itasca</v>
      </c>
      <c r="C51" s="89" t="str">
        <f>'GPS Main Data'!C50</f>
        <v>County</v>
      </c>
      <c r="D51" s="89" t="str">
        <f>'GPS Main Data'!D50</f>
        <v>2A</v>
      </c>
      <c r="E51" s="89">
        <f>'GPS Main Data'!E50</f>
        <v>2</v>
      </c>
      <c r="F51" s="89">
        <f>'GPS Main Data'!F50</f>
        <v>142</v>
      </c>
      <c r="G51" s="89" t="str">
        <f>'GPS Main Data'!G50</f>
        <v>Driftskippers #17</v>
      </c>
      <c r="H51" s="52">
        <f>'GPS Main Data'!AZ50</f>
        <v>474</v>
      </c>
      <c r="I51" s="92">
        <f>'GPS Main Data'!BA50</f>
        <v>81.5</v>
      </c>
      <c r="J51" s="99">
        <f>'GPS Main Data'!BB50</f>
        <v>38631</v>
      </c>
      <c r="K51" s="99">
        <f>'GPS Main Data'!BC50</f>
        <v>0</v>
      </c>
      <c r="L51" s="99">
        <f>'GPS Main Data'!BD50</f>
        <v>38631</v>
      </c>
      <c r="M51" s="100">
        <f>'GPS Main Data'!AY50</f>
        <v>1.7</v>
      </c>
      <c r="N51" s="3">
        <v>2101</v>
      </c>
      <c r="O51" s="3" t="s">
        <v>415</v>
      </c>
      <c r="P51" s="3" t="s">
        <v>386</v>
      </c>
      <c r="Q51" s="3" t="str">
        <f t="shared" si="1"/>
        <v>441301</v>
      </c>
    </row>
    <row r="52" spans="1:17" x14ac:dyDescent="0.25">
      <c r="A52" s="89" t="str">
        <f>'GPS Main Data'!A51</f>
        <v>ITASCA CO</v>
      </c>
      <c r="B52" s="89" t="str">
        <f>'GPS Main Data'!B51</f>
        <v>Itasca</v>
      </c>
      <c r="C52" s="89" t="str">
        <f>'GPS Main Data'!C51</f>
        <v>County</v>
      </c>
      <c r="D52" s="89" t="str">
        <f>'GPS Main Data'!D51</f>
        <v>2A</v>
      </c>
      <c r="E52" s="89">
        <f>'GPS Main Data'!E51</f>
        <v>2</v>
      </c>
      <c r="F52" s="89">
        <f>'GPS Main Data'!F51</f>
        <v>143</v>
      </c>
      <c r="G52" s="89" t="str">
        <f>'GPS Main Data'!G51</f>
        <v>Keystone</v>
      </c>
      <c r="H52" s="52">
        <f>'GPS Main Data'!AZ51</f>
        <v>474</v>
      </c>
      <c r="I52" s="92">
        <f>'GPS Main Data'!BA51</f>
        <v>14.7</v>
      </c>
      <c r="J52" s="99">
        <f>'GPS Main Data'!BB51</f>
        <v>6967.7999999999993</v>
      </c>
      <c r="K52" s="99">
        <f>'GPS Main Data'!BC51</f>
        <v>0</v>
      </c>
      <c r="L52" s="99">
        <f>'GPS Main Data'!BD51</f>
        <v>6967.7999999999993</v>
      </c>
      <c r="M52" s="100">
        <f>'GPS Main Data'!AY51</f>
        <v>0</v>
      </c>
      <c r="N52" s="3">
        <v>2101</v>
      </c>
      <c r="O52" s="3" t="s">
        <v>415</v>
      </c>
      <c r="P52" s="3" t="s">
        <v>386</v>
      </c>
      <c r="Q52" s="3" t="str">
        <f t="shared" si="1"/>
        <v>441301</v>
      </c>
    </row>
    <row r="53" spans="1:17" x14ac:dyDescent="0.25">
      <c r="A53" s="89" t="str">
        <f>'GPS Main Data'!A52</f>
        <v>ITASCA CO</v>
      </c>
      <c r="B53" s="89" t="str">
        <f>'GPS Main Data'!B52</f>
        <v>Itasca</v>
      </c>
      <c r="C53" s="89" t="str">
        <f>'GPS Main Data'!C52</f>
        <v>County</v>
      </c>
      <c r="D53" s="89" t="str">
        <f>'GPS Main Data'!D52</f>
        <v>2A</v>
      </c>
      <c r="E53" s="89">
        <f>'GPS Main Data'!E52</f>
        <v>2</v>
      </c>
      <c r="F53" s="89">
        <f>'GPS Main Data'!F52</f>
        <v>146</v>
      </c>
      <c r="G53" s="89" t="str">
        <f>'GPS Main Data'!G52</f>
        <v>Brandstrom</v>
      </c>
      <c r="H53" s="52">
        <f>'GPS Main Data'!AZ52</f>
        <v>474</v>
      </c>
      <c r="I53" s="92">
        <f>'GPS Main Data'!BA52</f>
        <v>67.7</v>
      </c>
      <c r="J53" s="99">
        <f>'GPS Main Data'!BB52</f>
        <v>32089.800000000003</v>
      </c>
      <c r="K53" s="99">
        <f>'GPS Main Data'!BC52</f>
        <v>0</v>
      </c>
      <c r="L53" s="99">
        <f>'GPS Main Data'!BD52</f>
        <v>32089.800000000003</v>
      </c>
      <c r="M53" s="100">
        <f>'GPS Main Data'!AY52</f>
        <v>0</v>
      </c>
      <c r="N53" s="3">
        <v>2101</v>
      </c>
      <c r="O53" s="3" t="s">
        <v>415</v>
      </c>
      <c r="P53" s="3" t="s">
        <v>386</v>
      </c>
      <c r="Q53" s="3" t="str">
        <f t="shared" si="1"/>
        <v>441301</v>
      </c>
    </row>
    <row r="54" spans="1:17" x14ac:dyDescent="0.25">
      <c r="A54" s="89" t="str">
        <f>'GPS Main Data'!A53</f>
        <v>ITASCA CO</v>
      </c>
      <c r="B54" s="89" t="str">
        <f>'GPS Main Data'!B53</f>
        <v>Itasca</v>
      </c>
      <c r="C54" s="89" t="str">
        <f>'GPS Main Data'!C53</f>
        <v>County</v>
      </c>
      <c r="D54" s="89" t="str">
        <f>'GPS Main Data'!D53</f>
        <v>2A</v>
      </c>
      <c r="E54" s="89">
        <f>'GPS Main Data'!E53</f>
        <v>2</v>
      </c>
      <c r="F54" s="89">
        <f>'GPS Main Data'!F53</f>
        <v>147</v>
      </c>
      <c r="G54" s="89" t="str">
        <f>'GPS Main Data'!G53</f>
        <v>Marcell</v>
      </c>
      <c r="H54" s="52">
        <f>'GPS Main Data'!AZ53</f>
        <v>474</v>
      </c>
      <c r="I54" s="92">
        <f>'GPS Main Data'!BA53</f>
        <v>128.69999999999999</v>
      </c>
      <c r="J54" s="99">
        <f>'GPS Main Data'!BB53</f>
        <v>61003.799999999996</v>
      </c>
      <c r="K54" s="99">
        <f>'GPS Main Data'!BC53</f>
        <v>0</v>
      </c>
      <c r="L54" s="99">
        <f>'GPS Main Data'!BD53</f>
        <v>61003.799999999996</v>
      </c>
      <c r="M54" s="100">
        <f>'GPS Main Data'!AY53</f>
        <v>3.9</v>
      </c>
      <c r="N54" s="3">
        <v>2101</v>
      </c>
      <c r="O54" s="3" t="s">
        <v>415</v>
      </c>
      <c r="P54" s="3" t="s">
        <v>386</v>
      </c>
      <c r="Q54" s="3" t="str">
        <f t="shared" si="1"/>
        <v>441301</v>
      </c>
    </row>
    <row r="55" spans="1:17" x14ac:dyDescent="0.25">
      <c r="A55" s="89" t="str">
        <f>'GPS Main Data'!A54</f>
        <v>ITASCA CO</v>
      </c>
      <c r="B55" s="89" t="str">
        <f>'GPS Main Data'!B54</f>
        <v>Itasca</v>
      </c>
      <c r="C55" s="89" t="str">
        <f>'GPS Main Data'!C54</f>
        <v>County</v>
      </c>
      <c r="D55" s="89" t="str">
        <f>'GPS Main Data'!D54</f>
        <v>2A</v>
      </c>
      <c r="E55" s="89">
        <f>'GPS Main Data'!E54</f>
        <v>2</v>
      </c>
      <c r="F55" s="89">
        <f>'GPS Main Data'!F54</f>
        <v>148</v>
      </c>
      <c r="G55" s="89" t="str">
        <f>'GPS Main Data'!G54</f>
        <v>Lawron</v>
      </c>
      <c r="H55" s="52">
        <f>'GPS Main Data'!AZ54</f>
        <v>474</v>
      </c>
      <c r="I55" s="92">
        <f>'GPS Main Data'!BA54</f>
        <v>82.5</v>
      </c>
      <c r="J55" s="99">
        <f>'GPS Main Data'!BB54</f>
        <v>39105</v>
      </c>
      <c r="K55" s="99">
        <f>'GPS Main Data'!BC54</f>
        <v>0</v>
      </c>
      <c r="L55" s="99">
        <f>'GPS Main Data'!BD54</f>
        <v>39105</v>
      </c>
      <c r="M55" s="100">
        <f>'GPS Main Data'!AY54</f>
        <v>1.2</v>
      </c>
      <c r="N55" s="3">
        <v>2101</v>
      </c>
      <c r="O55" s="3" t="s">
        <v>415</v>
      </c>
      <c r="P55" s="3" t="s">
        <v>386</v>
      </c>
      <c r="Q55" s="3" t="str">
        <f t="shared" si="1"/>
        <v>441301</v>
      </c>
    </row>
    <row r="56" spans="1:17" x14ac:dyDescent="0.25">
      <c r="A56" s="89" t="str">
        <f>'GPS Main Data'!A55</f>
        <v>FLOODWOOD, CITY OF</v>
      </c>
      <c r="B56" s="89" t="str">
        <f>'GPS Main Data'!B55</f>
        <v>St. Louis</v>
      </c>
      <c r="C56" s="89" t="str">
        <f>'GPS Main Data'!C55</f>
        <v>City</v>
      </c>
      <c r="D56" s="89" t="str">
        <f>'GPS Main Data'!D55</f>
        <v>2A</v>
      </c>
      <c r="E56" s="89">
        <f>'GPS Main Data'!E55</f>
        <v>2</v>
      </c>
      <c r="F56" s="89">
        <f>'GPS Main Data'!F55</f>
        <v>198</v>
      </c>
      <c r="G56" s="89" t="str">
        <f>'GPS Main Data'!G55</f>
        <v>Meadowlands</v>
      </c>
      <c r="H56" s="52">
        <f>'GPS Main Data'!AZ55</f>
        <v>521</v>
      </c>
      <c r="I56" s="92">
        <f>'GPS Main Data'!BA55</f>
        <v>60.3</v>
      </c>
      <c r="J56" s="99">
        <f>'GPS Main Data'!BB55</f>
        <v>31416.3</v>
      </c>
      <c r="K56" s="99">
        <f>'GPS Main Data'!BC55</f>
        <v>0</v>
      </c>
      <c r="L56" s="99">
        <f>'GPS Main Data'!BD55</f>
        <v>31416.3</v>
      </c>
      <c r="M56" s="100">
        <f>'GPS Main Data'!AY55</f>
        <v>0</v>
      </c>
      <c r="N56" s="3">
        <v>2101</v>
      </c>
      <c r="O56" s="3" t="s">
        <v>415</v>
      </c>
      <c r="P56" s="3" t="s">
        <v>386</v>
      </c>
      <c r="Q56" s="3" t="str">
        <f t="shared" si="1"/>
        <v>441352</v>
      </c>
    </row>
    <row r="57" spans="1:17" x14ac:dyDescent="0.25">
      <c r="A57" s="89" t="str">
        <f>'GPS Main Data'!A56</f>
        <v>ALBORN, CITY OF</v>
      </c>
      <c r="B57" s="89" t="str">
        <f>'GPS Main Data'!B56</f>
        <v>St. Louis</v>
      </c>
      <c r="C57" s="89" t="str">
        <f>'GPS Main Data'!C56</f>
        <v>City</v>
      </c>
      <c r="D57" s="89" t="str">
        <f>'GPS Main Data'!D56</f>
        <v>2A</v>
      </c>
      <c r="E57" s="89">
        <f>'GPS Main Data'!E56</f>
        <v>2</v>
      </c>
      <c r="F57" s="89">
        <f>'GPS Main Data'!F56</f>
        <v>200</v>
      </c>
      <c r="G57" s="89" t="str">
        <f>'GPS Main Data'!G56</f>
        <v>Alborn</v>
      </c>
      <c r="H57" s="52">
        <f>'GPS Main Data'!AZ56</f>
        <v>521</v>
      </c>
      <c r="I57" s="92">
        <f>'GPS Main Data'!BA56</f>
        <v>75.5</v>
      </c>
      <c r="J57" s="99">
        <f>'GPS Main Data'!BB56</f>
        <v>39335.5</v>
      </c>
      <c r="K57" s="99">
        <f>'GPS Main Data'!BC56</f>
        <v>0</v>
      </c>
      <c r="L57" s="99">
        <f>'GPS Main Data'!BD56</f>
        <v>39335.5</v>
      </c>
      <c r="M57" s="100">
        <f>'GPS Main Data'!AY56</f>
        <v>0</v>
      </c>
      <c r="N57" s="3">
        <v>2101</v>
      </c>
      <c r="O57" s="3" t="s">
        <v>415</v>
      </c>
      <c r="P57" s="3" t="s">
        <v>386</v>
      </c>
      <c r="Q57" s="3" t="str">
        <f t="shared" si="1"/>
        <v>441352</v>
      </c>
    </row>
    <row r="58" spans="1:17" x14ac:dyDescent="0.25">
      <c r="A58" s="89" t="str">
        <f>'GPS Main Data'!A57</f>
        <v>ITASCA CO</v>
      </c>
      <c r="B58" s="89" t="str">
        <f>'GPS Main Data'!B57</f>
        <v>Itasca</v>
      </c>
      <c r="C58" s="89" t="str">
        <f>'GPS Main Data'!C57</f>
        <v>County</v>
      </c>
      <c r="D58" s="89" t="str">
        <f>'GPS Main Data'!D57</f>
        <v>2A</v>
      </c>
      <c r="E58" s="89">
        <f>'GPS Main Data'!E57</f>
        <v>2</v>
      </c>
      <c r="F58" s="89">
        <f>'GPS Main Data'!F57</f>
        <v>222</v>
      </c>
      <c r="G58" s="89" t="str">
        <f>'GPS Main Data'!G57</f>
        <v>Suomi</v>
      </c>
      <c r="H58" s="52">
        <f>'GPS Main Data'!AZ57</f>
        <v>474</v>
      </c>
      <c r="I58" s="92">
        <f>'GPS Main Data'!BA57</f>
        <v>33.6</v>
      </c>
      <c r="J58" s="99">
        <f>'GPS Main Data'!BB57</f>
        <v>15926.400000000001</v>
      </c>
      <c r="K58" s="99">
        <f>'GPS Main Data'!BC57</f>
        <v>0</v>
      </c>
      <c r="L58" s="99">
        <f>'GPS Main Data'!BD57</f>
        <v>15926.400000000001</v>
      </c>
      <c r="M58" s="100">
        <f>'GPS Main Data'!AY57</f>
        <v>0</v>
      </c>
      <c r="N58" s="3">
        <v>2101</v>
      </c>
      <c r="O58" s="3" t="s">
        <v>415</v>
      </c>
      <c r="P58" s="3" t="s">
        <v>386</v>
      </c>
      <c r="Q58" s="3" t="str">
        <f t="shared" si="1"/>
        <v>441301</v>
      </c>
    </row>
    <row r="59" spans="1:17" x14ac:dyDescent="0.25">
      <c r="A59" s="89" t="str">
        <f>'GPS Main Data'!A58</f>
        <v>ITASCA CO</v>
      </c>
      <c r="B59" s="89" t="str">
        <f>'GPS Main Data'!B58</f>
        <v>Itasca</v>
      </c>
      <c r="C59" s="89" t="str">
        <f>'GPS Main Data'!C58</f>
        <v>County</v>
      </c>
      <c r="D59" s="89" t="str">
        <f>'GPS Main Data'!D58</f>
        <v>2A</v>
      </c>
      <c r="E59" s="89">
        <f>'GPS Main Data'!E58</f>
        <v>2</v>
      </c>
      <c r="F59" s="89">
        <f>'GPS Main Data'!F58</f>
        <v>237</v>
      </c>
      <c r="G59" s="89" t="str">
        <f>'GPS Main Data'!G58</f>
        <v>Bushwackers</v>
      </c>
      <c r="H59" s="52">
        <f>'GPS Main Data'!AZ58</f>
        <v>474</v>
      </c>
      <c r="I59" s="92">
        <f>'GPS Main Data'!BA58</f>
        <v>43.2</v>
      </c>
      <c r="J59" s="99">
        <f>'GPS Main Data'!BB58</f>
        <v>20476.800000000003</v>
      </c>
      <c r="K59" s="99">
        <f>'GPS Main Data'!BC58</f>
        <v>0</v>
      </c>
      <c r="L59" s="99">
        <f>'GPS Main Data'!BD58</f>
        <v>20476.800000000003</v>
      </c>
      <c r="M59" s="100">
        <f>'GPS Main Data'!AY58</f>
        <v>0.2</v>
      </c>
      <c r="N59" s="3">
        <v>2101</v>
      </c>
      <c r="O59" s="3" t="s">
        <v>415</v>
      </c>
      <c r="P59" s="3" t="s">
        <v>386</v>
      </c>
      <c r="Q59" s="3" t="str">
        <f t="shared" si="1"/>
        <v>441301</v>
      </c>
    </row>
    <row r="60" spans="1:17" x14ac:dyDescent="0.25">
      <c r="A60" s="89" t="str">
        <f>'GPS Main Data'!A59</f>
        <v>ITASCA CO</v>
      </c>
      <c r="B60" s="89" t="str">
        <f>'GPS Main Data'!B59</f>
        <v>Itasca</v>
      </c>
      <c r="C60" s="89" t="str">
        <f>'GPS Main Data'!C59</f>
        <v>County</v>
      </c>
      <c r="D60" s="89" t="str">
        <f>'GPS Main Data'!D59</f>
        <v>2A</v>
      </c>
      <c r="E60" s="89">
        <f>'GPS Main Data'!E59</f>
        <v>2</v>
      </c>
      <c r="F60" s="89">
        <f>'GPS Main Data'!F59</f>
        <v>239</v>
      </c>
      <c r="G60" s="89" t="str">
        <f>'GPS Main Data'!G59</f>
        <v>Avenue of Pines</v>
      </c>
      <c r="H60" s="52">
        <f>'GPS Main Data'!AZ59</f>
        <v>474</v>
      </c>
      <c r="I60" s="92">
        <f>'GPS Main Data'!BA59</f>
        <v>23.9</v>
      </c>
      <c r="J60" s="99">
        <f>'GPS Main Data'!BB59</f>
        <v>11328.599999999999</v>
      </c>
      <c r="K60" s="99">
        <f>'GPS Main Data'!BC59</f>
        <v>0</v>
      </c>
      <c r="L60" s="99">
        <f>'GPS Main Data'!BD59</f>
        <v>11328.599999999999</v>
      </c>
      <c r="M60" s="100">
        <f>'GPS Main Data'!AY59</f>
        <v>0</v>
      </c>
      <c r="N60" s="3">
        <v>2101</v>
      </c>
      <c r="O60" s="3" t="s">
        <v>415</v>
      </c>
      <c r="P60" s="3" t="s">
        <v>386</v>
      </c>
      <c r="Q60" s="3" t="str">
        <f t="shared" si="1"/>
        <v>441301</v>
      </c>
    </row>
    <row r="61" spans="1:17" x14ac:dyDescent="0.25">
      <c r="A61" s="89" t="str">
        <f>'GPS Main Data'!A60</f>
        <v>AITKIN CO</v>
      </c>
      <c r="B61" s="89" t="str">
        <f>'GPS Main Data'!B60</f>
        <v>Aitkin</v>
      </c>
      <c r="C61" s="89" t="str">
        <f>'GPS Main Data'!C60</f>
        <v>County</v>
      </c>
      <c r="D61" s="89" t="str">
        <f>'GPS Main Data'!D60</f>
        <v>2A</v>
      </c>
      <c r="E61" s="89">
        <f>'GPS Main Data'!E60</f>
        <v>2</v>
      </c>
      <c r="F61" s="89">
        <f>'GPS Main Data'!F60</f>
        <v>240</v>
      </c>
      <c r="G61" s="89" t="str">
        <f>'GPS Main Data'!G60</f>
        <v>Aitkin Sno Drifters</v>
      </c>
      <c r="H61" s="52">
        <f>'GPS Main Data'!AZ60</f>
        <v>404</v>
      </c>
      <c r="I61" s="92">
        <f>'GPS Main Data'!BA60</f>
        <v>73.8</v>
      </c>
      <c r="J61" s="99">
        <f>'GPS Main Data'!BB60</f>
        <v>29815.199999999997</v>
      </c>
      <c r="K61" s="99">
        <f>'GPS Main Data'!BC60</f>
        <v>0</v>
      </c>
      <c r="L61" s="99">
        <f>'GPS Main Data'!BD60</f>
        <v>29815.199999999997</v>
      </c>
      <c r="M61" s="100">
        <f>'GPS Main Data'!AY60</f>
        <v>0</v>
      </c>
      <c r="N61" s="3">
        <v>2101</v>
      </c>
      <c r="O61" s="3" t="s">
        <v>415</v>
      </c>
      <c r="P61" s="3" t="s">
        <v>386</v>
      </c>
      <c r="Q61" s="3" t="str">
        <f t="shared" si="1"/>
        <v>441301</v>
      </c>
    </row>
    <row r="62" spans="1:17" x14ac:dyDescent="0.25">
      <c r="A62" s="89" t="str">
        <f>'GPS Main Data'!A61</f>
        <v>KOOCHICHING CO</v>
      </c>
      <c r="B62" s="89" t="str">
        <f>'GPS Main Data'!B61</f>
        <v>Koochiching</v>
      </c>
      <c r="C62" s="89" t="str">
        <f>'GPS Main Data'!C61</f>
        <v>County</v>
      </c>
      <c r="D62" s="89" t="str">
        <f>'GPS Main Data'!D61</f>
        <v>2A</v>
      </c>
      <c r="E62" s="89">
        <f>'GPS Main Data'!E61</f>
        <v>2</v>
      </c>
      <c r="F62" s="89">
        <f>'GPS Main Data'!F61</f>
        <v>278</v>
      </c>
      <c r="G62" s="89" t="str">
        <f>'GPS Main Data'!G61</f>
        <v>Blue Ox Caldwell Brook</v>
      </c>
      <c r="H62" s="52">
        <f>'GPS Main Data'!AZ61</f>
        <v>474</v>
      </c>
      <c r="I62" s="92">
        <f>'GPS Main Data'!BA61</f>
        <v>83.3</v>
      </c>
      <c r="J62" s="99">
        <f>'GPS Main Data'!BB61</f>
        <v>39484.199999999997</v>
      </c>
      <c r="K62" s="99">
        <f>'GPS Main Data'!BC61</f>
        <v>0</v>
      </c>
      <c r="L62" s="99">
        <f>'GPS Main Data'!BD61</f>
        <v>39484.199999999997</v>
      </c>
      <c r="M62" s="100">
        <f>'GPS Main Data'!AY61</f>
        <v>0</v>
      </c>
      <c r="N62" s="3">
        <v>2101</v>
      </c>
      <c r="O62" s="3" t="s">
        <v>415</v>
      </c>
      <c r="P62" s="3" t="s">
        <v>386</v>
      </c>
      <c r="Q62" s="3" t="str">
        <f t="shared" si="1"/>
        <v>441301</v>
      </c>
    </row>
    <row r="63" spans="1:17" x14ac:dyDescent="0.25">
      <c r="A63" s="89" t="str">
        <f>'GPS Main Data'!A62</f>
        <v>ITASCA CO</v>
      </c>
      <c r="B63" s="89" t="str">
        <f>'GPS Main Data'!B62</f>
        <v>Itasca</v>
      </c>
      <c r="C63" s="89" t="str">
        <f>'GPS Main Data'!C62</f>
        <v>County</v>
      </c>
      <c r="D63" s="89" t="str">
        <f>'GPS Main Data'!D62</f>
        <v>2A</v>
      </c>
      <c r="E63" s="89">
        <f>'GPS Main Data'!E62</f>
        <v>2</v>
      </c>
      <c r="F63" s="89">
        <f>'GPS Main Data'!F62</f>
        <v>309</v>
      </c>
      <c r="G63" s="89" t="str">
        <f>'GPS Main Data'!G62</f>
        <v>Bowstring W</v>
      </c>
      <c r="H63" s="52">
        <f>'GPS Main Data'!AZ62</f>
        <v>474</v>
      </c>
      <c r="I63" s="92">
        <f>'GPS Main Data'!BA62</f>
        <v>60.099999999999994</v>
      </c>
      <c r="J63" s="99">
        <f>'GPS Main Data'!BB62</f>
        <v>28487.399999999998</v>
      </c>
      <c r="K63" s="99">
        <f>'GPS Main Data'!BC62</f>
        <v>0</v>
      </c>
      <c r="L63" s="99">
        <f>'GPS Main Data'!BD62</f>
        <v>28487.399999999998</v>
      </c>
      <c r="M63" s="100">
        <f>'GPS Main Data'!AY62</f>
        <v>0.2</v>
      </c>
      <c r="N63" s="3">
        <v>2101</v>
      </c>
      <c r="O63" s="3" t="s">
        <v>415</v>
      </c>
      <c r="P63" s="3" t="s">
        <v>386</v>
      </c>
      <c r="Q63" s="3" t="str">
        <f t="shared" si="1"/>
        <v>441301</v>
      </c>
    </row>
    <row r="64" spans="1:17" x14ac:dyDescent="0.25">
      <c r="A64" s="89" t="str">
        <f>'GPS Main Data'!A63</f>
        <v>ELY, CITY OF</v>
      </c>
      <c r="B64" s="89" t="str">
        <f>'GPS Main Data'!B63</f>
        <v>St. Louis</v>
      </c>
      <c r="C64" s="89" t="str">
        <f>'GPS Main Data'!C63</f>
        <v>City</v>
      </c>
      <c r="D64" s="89" t="str">
        <f>'GPS Main Data'!D63</f>
        <v>2B</v>
      </c>
      <c r="E64" s="89">
        <f>'GPS Main Data'!E63</f>
        <v>2</v>
      </c>
      <c r="F64" s="89">
        <f>'GPS Main Data'!F63</f>
        <v>9</v>
      </c>
      <c r="G64" s="89" t="str">
        <f>'GPS Main Data'!G63</f>
        <v>Ely Igloos</v>
      </c>
      <c r="H64" s="52">
        <f>'GPS Main Data'!AZ63</f>
        <v>568</v>
      </c>
      <c r="I64" s="92">
        <f>'GPS Main Data'!BA63</f>
        <v>35.9</v>
      </c>
      <c r="J64" s="99">
        <f>'GPS Main Data'!BB63</f>
        <v>20391.2</v>
      </c>
      <c r="K64" s="99">
        <f>'GPS Main Data'!BC63</f>
        <v>0</v>
      </c>
      <c r="L64" s="99">
        <f>'GPS Main Data'!BD63</f>
        <v>20391.2</v>
      </c>
      <c r="M64" s="100">
        <f>'GPS Main Data'!AY63</f>
        <v>40.200000000000003</v>
      </c>
      <c r="N64" s="3">
        <v>2101</v>
      </c>
      <c r="O64" s="3" t="s">
        <v>415</v>
      </c>
      <c r="P64" s="3" t="s">
        <v>386</v>
      </c>
      <c r="Q64" s="3" t="str">
        <f t="shared" si="1"/>
        <v>441352</v>
      </c>
    </row>
    <row r="65" spans="1:17" x14ac:dyDescent="0.25">
      <c r="A65" s="89" t="str">
        <f>'GPS Main Data'!A64</f>
        <v>ORR, CITY OF</v>
      </c>
      <c r="B65" s="89" t="str">
        <f>'GPS Main Data'!B64</f>
        <v>St. Louis</v>
      </c>
      <c r="C65" s="89" t="str">
        <f>'GPS Main Data'!C64</f>
        <v>City</v>
      </c>
      <c r="D65" s="89" t="str">
        <f>'GPS Main Data'!D64</f>
        <v>2B</v>
      </c>
      <c r="E65" s="89">
        <f>'GPS Main Data'!E64</f>
        <v>2</v>
      </c>
      <c r="F65" s="89">
        <f>'GPS Main Data'!F64</f>
        <v>203</v>
      </c>
      <c r="G65" s="89" t="str">
        <f>'GPS Main Data'!G64</f>
        <v>Voyageur Trail Society</v>
      </c>
      <c r="H65" s="52">
        <f>'GPS Main Data'!AZ64</f>
        <v>568</v>
      </c>
      <c r="I65" s="92">
        <f>'GPS Main Data'!BA64</f>
        <v>215.20000000000002</v>
      </c>
      <c r="J65" s="99">
        <f>'GPS Main Data'!BB64</f>
        <v>122233.60000000001</v>
      </c>
      <c r="K65" s="99">
        <f>'GPS Main Data'!BC64</f>
        <v>0</v>
      </c>
      <c r="L65" s="99">
        <f>'GPS Main Data'!BD64</f>
        <v>122233.60000000001</v>
      </c>
      <c r="M65" s="100">
        <f>'GPS Main Data'!AY64</f>
        <v>30</v>
      </c>
      <c r="N65" s="3">
        <v>2101</v>
      </c>
      <c r="O65" s="3" t="s">
        <v>415</v>
      </c>
      <c r="P65" s="3" t="s">
        <v>386</v>
      </c>
      <c r="Q65" s="3" t="str">
        <f t="shared" si="1"/>
        <v>441352</v>
      </c>
    </row>
    <row r="66" spans="1:17" x14ac:dyDescent="0.25">
      <c r="A66" s="89" t="str">
        <f>'GPS Main Data'!A65</f>
        <v>ST LOUIS CO</v>
      </c>
      <c r="B66" s="89" t="str">
        <f>'GPS Main Data'!B65</f>
        <v>St. Louis</v>
      </c>
      <c r="C66" s="89" t="str">
        <f>'GPS Main Data'!C65</f>
        <v>County</v>
      </c>
      <c r="D66" s="89" t="str">
        <f>'GPS Main Data'!D65</f>
        <v>2B</v>
      </c>
      <c r="E66" s="89">
        <f>'GPS Main Data'!E65</f>
        <v>2</v>
      </c>
      <c r="F66" s="89">
        <f>'GPS Main Data'!F65</f>
        <v>204</v>
      </c>
      <c r="G66" s="89" t="str">
        <f>'GPS Main Data'!G65</f>
        <v>Iron Ore</v>
      </c>
      <c r="H66" s="52">
        <f>'GPS Main Data'!AZ65</f>
        <v>568</v>
      </c>
      <c r="I66" s="92">
        <f>'GPS Main Data'!BA65</f>
        <v>50.2</v>
      </c>
      <c r="J66" s="99">
        <f>'GPS Main Data'!BB65</f>
        <v>28513.600000000002</v>
      </c>
      <c r="K66" s="99">
        <f>'GPS Main Data'!BC65</f>
        <v>0</v>
      </c>
      <c r="L66" s="99">
        <f>'GPS Main Data'!BD65</f>
        <v>28513.600000000002</v>
      </c>
      <c r="M66" s="100">
        <f>'GPS Main Data'!AY65</f>
        <v>0</v>
      </c>
      <c r="N66" s="3">
        <v>2101</v>
      </c>
      <c r="O66" s="3" t="s">
        <v>415</v>
      </c>
      <c r="P66" s="3" t="s">
        <v>386</v>
      </c>
      <c r="Q66" s="3" t="str">
        <f t="shared" si="1"/>
        <v>441301</v>
      </c>
    </row>
    <row r="67" spans="1:17" x14ac:dyDescent="0.25">
      <c r="A67" s="89" t="str">
        <f>'GPS Main Data'!A66</f>
        <v>ST LOUIS CO</v>
      </c>
      <c r="B67" s="89" t="str">
        <f>'GPS Main Data'!B66</f>
        <v>St. Louis</v>
      </c>
      <c r="C67" s="89" t="str">
        <f>'GPS Main Data'!C66</f>
        <v>County</v>
      </c>
      <c r="D67" s="89" t="str">
        <f>'GPS Main Data'!D66</f>
        <v>2B</v>
      </c>
      <c r="E67" s="89">
        <f>'GPS Main Data'!E66</f>
        <v>2</v>
      </c>
      <c r="F67" s="89">
        <f>'GPS Main Data'!F66</f>
        <v>205</v>
      </c>
      <c r="G67" s="89" t="str">
        <f>'GPS Main Data'!G66</f>
        <v>Laurentian</v>
      </c>
      <c r="H67" s="52">
        <f>'GPS Main Data'!AZ66</f>
        <v>568</v>
      </c>
      <c r="I67" s="92">
        <f>'GPS Main Data'!BA66</f>
        <v>50.4</v>
      </c>
      <c r="J67" s="99">
        <f>'GPS Main Data'!BB66</f>
        <v>28627.200000000001</v>
      </c>
      <c r="K67" s="99">
        <f>'GPS Main Data'!BC66</f>
        <v>0</v>
      </c>
      <c r="L67" s="99">
        <f>'GPS Main Data'!BD66</f>
        <v>28627.200000000001</v>
      </c>
      <c r="M67" s="100">
        <f>'GPS Main Data'!AY66</f>
        <v>0</v>
      </c>
      <c r="N67" s="3">
        <v>2101</v>
      </c>
      <c r="O67" s="3" t="s">
        <v>415</v>
      </c>
      <c r="P67" s="3" t="s">
        <v>386</v>
      </c>
      <c r="Q67" s="3" t="str">
        <f t="shared" si="1"/>
        <v>441301</v>
      </c>
    </row>
    <row r="68" spans="1:17" x14ac:dyDescent="0.25">
      <c r="A68" s="89" t="str">
        <f>'GPS Main Data'!A67</f>
        <v>ST LOUIS CO</v>
      </c>
      <c r="B68" s="89" t="str">
        <f>'GPS Main Data'!B67</f>
        <v>St. Louis</v>
      </c>
      <c r="C68" s="89" t="str">
        <f>'GPS Main Data'!C67</f>
        <v>County</v>
      </c>
      <c r="D68" s="89" t="str">
        <f>'GPS Main Data'!D67</f>
        <v>2B</v>
      </c>
      <c r="E68" s="89">
        <f>'GPS Main Data'!E67</f>
        <v>2</v>
      </c>
      <c r="F68" s="89">
        <f>'GPS Main Data'!F67</f>
        <v>206</v>
      </c>
      <c r="G68" s="89" t="str">
        <f>'GPS Main Data'!G67</f>
        <v>Chisholm/Side Lake</v>
      </c>
      <c r="H68" s="52">
        <f>'GPS Main Data'!AZ67</f>
        <v>568</v>
      </c>
      <c r="I68" s="92">
        <f>'GPS Main Data'!BA67</f>
        <v>65</v>
      </c>
      <c r="J68" s="99">
        <f>'GPS Main Data'!BB67</f>
        <v>36920</v>
      </c>
      <c r="K68" s="99">
        <f>'GPS Main Data'!BC67</f>
        <v>0</v>
      </c>
      <c r="L68" s="99">
        <f>'GPS Main Data'!BD67</f>
        <v>36920</v>
      </c>
      <c r="M68" s="100">
        <f>'GPS Main Data'!AY67</f>
        <v>0</v>
      </c>
      <c r="N68" s="3">
        <v>2101</v>
      </c>
      <c r="O68" s="3" t="s">
        <v>415</v>
      </c>
      <c r="P68" s="3" t="s">
        <v>386</v>
      </c>
      <c r="Q68" s="3" t="str">
        <f t="shared" si="1"/>
        <v>441301</v>
      </c>
    </row>
    <row r="69" spans="1:17" x14ac:dyDescent="0.25">
      <c r="A69" s="89" t="str">
        <f>'GPS Main Data'!A68</f>
        <v>BABBITT, CITY OF</v>
      </c>
      <c r="B69" s="89" t="str">
        <f>'GPS Main Data'!B68</f>
        <v>St. Louis</v>
      </c>
      <c r="C69" s="89" t="str">
        <f>'GPS Main Data'!C68</f>
        <v>City</v>
      </c>
      <c r="D69" s="89" t="str">
        <f>'GPS Main Data'!D68</f>
        <v>2B</v>
      </c>
      <c r="E69" s="89">
        <f>'GPS Main Data'!E68</f>
        <v>2</v>
      </c>
      <c r="F69" s="89">
        <f>'GPS Main Data'!F68</f>
        <v>297</v>
      </c>
      <c r="G69" s="89" t="str">
        <f>'GPS Main Data'!G68</f>
        <v>Stony Spur and Taconite</v>
      </c>
      <c r="H69" s="52">
        <f>'GPS Main Data'!AZ68</f>
        <v>568</v>
      </c>
      <c r="I69" s="92">
        <f>'GPS Main Data'!BA68</f>
        <v>56.9</v>
      </c>
      <c r="J69" s="99">
        <f>'GPS Main Data'!BB68</f>
        <v>32319.200000000001</v>
      </c>
      <c r="K69" s="99">
        <f>'GPS Main Data'!BC68</f>
        <v>0</v>
      </c>
      <c r="L69" s="99">
        <f>'GPS Main Data'!BD68</f>
        <v>32319.200000000001</v>
      </c>
      <c r="M69" s="100">
        <f>'GPS Main Data'!AY68</f>
        <v>0</v>
      </c>
      <c r="N69" s="3">
        <v>2101</v>
      </c>
      <c r="O69" s="3" t="s">
        <v>415</v>
      </c>
      <c r="P69" s="3" t="s">
        <v>386</v>
      </c>
      <c r="Q69" s="3" t="str">
        <f t="shared" ref="Q69:Q100" si="2">IF(C69="County","441301","441352")</f>
        <v>441352</v>
      </c>
    </row>
    <row r="70" spans="1:17" x14ac:dyDescent="0.25">
      <c r="A70" s="89" t="str">
        <f>'GPS Main Data'!A69</f>
        <v>ST LOUIS CO</v>
      </c>
      <c r="B70" s="89" t="str">
        <f>'GPS Main Data'!B69</f>
        <v>St. Louis</v>
      </c>
      <c r="C70" s="89" t="str">
        <f>'GPS Main Data'!C69</f>
        <v>County</v>
      </c>
      <c r="D70" s="89" t="str">
        <f>'GPS Main Data'!D69</f>
        <v>2B</v>
      </c>
      <c r="E70" s="89">
        <f>'GPS Main Data'!E69</f>
        <v>2</v>
      </c>
      <c r="F70" s="89">
        <f>'GPS Main Data'!F69</f>
        <v>298</v>
      </c>
      <c r="G70" s="89" t="str">
        <f>'GPS Main Data'!G69</f>
        <v>East Range</v>
      </c>
      <c r="H70" s="52">
        <f>'GPS Main Data'!AZ69</f>
        <v>568</v>
      </c>
      <c r="I70" s="92">
        <f>'GPS Main Data'!BA69</f>
        <v>57.900000000000006</v>
      </c>
      <c r="J70" s="99">
        <f>'GPS Main Data'!BB69</f>
        <v>32887.200000000004</v>
      </c>
      <c r="K70" s="99">
        <f>'GPS Main Data'!BC69</f>
        <v>0</v>
      </c>
      <c r="L70" s="99">
        <f>'GPS Main Data'!BD69</f>
        <v>32887.200000000004</v>
      </c>
      <c r="M70" s="100">
        <f>'GPS Main Data'!AY69</f>
        <v>12.3</v>
      </c>
      <c r="N70" s="3">
        <v>2101</v>
      </c>
      <c r="O70" s="3" t="s">
        <v>415</v>
      </c>
      <c r="P70" s="3" t="s">
        <v>386</v>
      </c>
      <c r="Q70" s="3" t="str">
        <f t="shared" si="2"/>
        <v>441301</v>
      </c>
    </row>
    <row r="71" spans="1:17" x14ac:dyDescent="0.25">
      <c r="A71" s="89" t="str">
        <f>'GPS Main Data'!A70</f>
        <v>HOYT LAKES, CITY OF</v>
      </c>
      <c r="B71" s="89" t="str">
        <f>'GPS Main Data'!B70</f>
        <v>St. Louis</v>
      </c>
      <c r="C71" s="89" t="str">
        <f>'GPS Main Data'!C70</f>
        <v>City</v>
      </c>
      <c r="D71" s="89" t="str">
        <f>'GPS Main Data'!D70</f>
        <v>2B</v>
      </c>
      <c r="E71" s="89">
        <f>'GPS Main Data'!E70</f>
        <v>2</v>
      </c>
      <c r="F71" s="89">
        <f>'GPS Main Data'!F70</f>
        <v>299</v>
      </c>
      <c r="G71" s="89" t="str">
        <f>'GPS Main Data'!G70</f>
        <v>Moose Trail</v>
      </c>
      <c r="H71" s="52">
        <f>'GPS Main Data'!AZ70</f>
        <v>568</v>
      </c>
      <c r="I71" s="92">
        <f>'GPS Main Data'!BA70</f>
        <v>8.6999999999999993</v>
      </c>
      <c r="J71" s="99">
        <f>'GPS Main Data'!BB70</f>
        <v>4941.5999999999995</v>
      </c>
      <c r="K71" s="99">
        <f>'GPS Main Data'!BC70</f>
        <v>0</v>
      </c>
      <c r="L71" s="99">
        <f>'GPS Main Data'!BD70</f>
        <v>4941.5999999999995</v>
      </c>
      <c r="M71" s="100">
        <f>'GPS Main Data'!AY70</f>
        <v>0</v>
      </c>
      <c r="N71" s="3">
        <v>2101</v>
      </c>
      <c r="O71" s="3" t="s">
        <v>415</v>
      </c>
      <c r="P71" s="3" t="s">
        <v>386</v>
      </c>
      <c r="Q71" s="3" t="str">
        <f t="shared" si="2"/>
        <v>441352</v>
      </c>
    </row>
    <row r="72" spans="1:17" x14ac:dyDescent="0.25">
      <c r="A72" s="89" t="str">
        <f>'GPS Main Data'!A71</f>
        <v>ST LOUIS CO</v>
      </c>
      <c r="B72" s="89" t="str">
        <f>'GPS Main Data'!B71</f>
        <v>St. Louis</v>
      </c>
      <c r="C72" s="89" t="str">
        <f>'GPS Main Data'!C71</f>
        <v>County</v>
      </c>
      <c r="D72" s="89" t="str">
        <f>'GPS Main Data'!D71</f>
        <v>2B</v>
      </c>
      <c r="E72" s="89">
        <f>'GPS Main Data'!E71</f>
        <v>2</v>
      </c>
      <c r="F72" s="89">
        <f>'GPS Main Data'!F71</f>
        <v>300</v>
      </c>
      <c r="G72" s="89" t="str">
        <f>'GPS Main Data'!G71</f>
        <v>Cook Trails</v>
      </c>
      <c r="H72" s="52">
        <f>'GPS Main Data'!AZ71</f>
        <v>568</v>
      </c>
      <c r="I72" s="92">
        <f>'GPS Main Data'!BA71</f>
        <v>73.150000000000006</v>
      </c>
      <c r="J72" s="99">
        <f>'GPS Main Data'!BB71</f>
        <v>41549.200000000004</v>
      </c>
      <c r="K72" s="99">
        <f>'GPS Main Data'!BC71</f>
        <v>0</v>
      </c>
      <c r="L72" s="99">
        <f>'GPS Main Data'!BD71</f>
        <v>41549.200000000004</v>
      </c>
      <c r="M72" s="100">
        <f>'GPS Main Data'!AY71</f>
        <v>0</v>
      </c>
      <c r="N72" s="3">
        <v>2101</v>
      </c>
      <c r="O72" s="3" t="s">
        <v>415</v>
      </c>
      <c r="P72" s="3" t="s">
        <v>386</v>
      </c>
      <c r="Q72" s="3" t="str">
        <f t="shared" si="2"/>
        <v>441301</v>
      </c>
    </row>
    <row r="73" spans="1:17" x14ac:dyDescent="0.25">
      <c r="A73" s="89" t="str">
        <f>'GPS Main Data'!A72</f>
        <v>ST LOUIS CO</v>
      </c>
      <c r="B73" s="89" t="str">
        <f>'GPS Main Data'!B72</f>
        <v>St. Louis</v>
      </c>
      <c r="C73" s="89" t="str">
        <f>'GPS Main Data'!C72</f>
        <v>County</v>
      </c>
      <c r="D73" s="89" t="str">
        <f>'GPS Main Data'!D72</f>
        <v>2B</v>
      </c>
      <c r="E73" s="89">
        <f>'GPS Main Data'!E72</f>
        <v>2</v>
      </c>
      <c r="F73" s="89">
        <f>'GPS Main Data'!F72</f>
        <v>304</v>
      </c>
      <c r="G73" s="89" t="str">
        <f>'GPS Main Data'!G72</f>
        <v>Hawks</v>
      </c>
      <c r="H73" s="52">
        <f>'GPS Main Data'!AZ72</f>
        <v>568</v>
      </c>
      <c r="I73" s="92">
        <f>'GPS Main Data'!BA72</f>
        <v>33.6</v>
      </c>
      <c r="J73" s="99">
        <f>'GPS Main Data'!BB72</f>
        <v>19084.8</v>
      </c>
      <c r="K73" s="99">
        <f>'GPS Main Data'!BC72</f>
        <v>0</v>
      </c>
      <c r="L73" s="99">
        <f>'GPS Main Data'!BD72</f>
        <v>19084.8</v>
      </c>
      <c r="M73" s="100">
        <f>'GPS Main Data'!AY72</f>
        <v>3.4</v>
      </c>
      <c r="N73" s="3">
        <v>2101</v>
      </c>
      <c r="O73" s="3" t="s">
        <v>415</v>
      </c>
      <c r="P73" s="3" t="s">
        <v>386</v>
      </c>
      <c r="Q73" s="3" t="str">
        <f t="shared" si="2"/>
        <v>441301</v>
      </c>
    </row>
    <row r="74" spans="1:17" x14ac:dyDescent="0.25">
      <c r="A74" s="89" t="str">
        <f>'GPS Main Data'!A73</f>
        <v>KOOCHICHING CO</v>
      </c>
      <c r="B74" s="89" t="str">
        <f>'GPS Main Data'!B73</f>
        <v>Koochiching</v>
      </c>
      <c r="C74" s="89" t="str">
        <f>'GPS Main Data'!C73</f>
        <v>County</v>
      </c>
      <c r="D74" s="89" t="str">
        <f>'GPS Main Data'!D73</f>
        <v>2B</v>
      </c>
      <c r="E74" s="89">
        <f>'GPS Main Data'!E73</f>
        <v>2</v>
      </c>
      <c r="F74" s="89">
        <f>'GPS Main Data'!F73</f>
        <v>305</v>
      </c>
      <c r="G74" s="89" t="str">
        <f>'GPS Main Data'!G73</f>
        <v>Hagerman Voyageur</v>
      </c>
      <c r="H74" s="52">
        <f>'GPS Main Data'!AZ73</f>
        <v>474</v>
      </c>
      <c r="I74" s="92">
        <f>'GPS Main Data'!BA73</f>
        <v>157.19999999999999</v>
      </c>
      <c r="J74" s="99">
        <f>'GPS Main Data'!BB73</f>
        <v>74512.799999999988</v>
      </c>
      <c r="K74" s="99">
        <f>'GPS Main Data'!BC73</f>
        <v>0</v>
      </c>
      <c r="L74" s="99">
        <f>'GPS Main Data'!BD73</f>
        <v>74512.799999999988</v>
      </c>
      <c r="M74" s="100">
        <f>'GPS Main Data'!AY73</f>
        <v>0</v>
      </c>
      <c r="N74" s="3">
        <v>2101</v>
      </c>
      <c r="O74" s="3" t="s">
        <v>415</v>
      </c>
      <c r="P74" s="3" t="s">
        <v>386</v>
      </c>
      <c r="Q74" s="3" t="str">
        <f t="shared" si="2"/>
        <v>441301</v>
      </c>
    </row>
    <row r="75" spans="1:17" x14ac:dyDescent="0.25">
      <c r="A75" s="89" t="str">
        <f>'GPS Main Data'!A74</f>
        <v>ST LOUIS CO</v>
      </c>
      <c r="B75" s="89" t="str">
        <f>'GPS Main Data'!B74</f>
        <v>St. Louis</v>
      </c>
      <c r="C75" s="89" t="str">
        <f>'GPS Main Data'!C74</f>
        <v>County</v>
      </c>
      <c r="D75" s="89" t="str">
        <f>'GPS Main Data'!D74</f>
        <v>2C</v>
      </c>
      <c r="E75" s="89">
        <f>'GPS Main Data'!E74</f>
        <v>2</v>
      </c>
      <c r="F75" s="89">
        <f>'GPS Main Data'!F74</f>
        <v>3</v>
      </c>
      <c r="G75" s="89" t="str">
        <f>'GPS Main Data'!G74</f>
        <v>Lake Williams</v>
      </c>
      <c r="H75" s="52">
        <f>'GPS Main Data'!AZ74</f>
        <v>521</v>
      </c>
      <c r="I75" s="92">
        <f>'GPS Main Data'!BA74</f>
        <v>35.4</v>
      </c>
      <c r="J75" s="99">
        <f>'GPS Main Data'!BB74</f>
        <v>18443.399999999998</v>
      </c>
      <c r="K75" s="99">
        <f>'GPS Main Data'!BC74</f>
        <v>0</v>
      </c>
      <c r="L75" s="99">
        <f>'GPS Main Data'!BD74</f>
        <v>18443.399999999998</v>
      </c>
      <c r="M75" s="100">
        <f>'GPS Main Data'!AY74</f>
        <v>0</v>
      </c>
      <c r="N75" s="3">
        <v>2101</v>
      </c>
      <c r="O75" s="3" t="s">
        <v>415</v>
      </c>
      <c r="P75" s="3" t="s">
        <v>386</v>
      </c>
      <c r="Q75" s="3" t="str">
        <f t="shared" si="2"/>
        <v>441301</v>
      </c>
    </row>
    <row r="76" spans="1:17" x14ac:dyDescent="0.25">
      <c r="A76" s="89" t="str">
        <f>'GPS Main Data'!A75</f>
        <v>COOK CO</v>
      </c>
      <c r="B76" s="89" t="str">
        <f>'GPS Main Data'!B75</f>
        <v>Cook</v>
      </c>
      <c r="C76" s="89" t="str">
        <f>'GPS Main Data'!C75</f>
        <v>County</v>
      </c>
      <c r="D76" s="89" t="str">
        <f>'GPS Main Data'!D75</f>
        <v>2C</v>
      </c>
      <c r="E76" s="89">
        <f>'GPS Main Data'!E75</f>
        <v>2</v>
      </c>
      <c r="F76" s="89">
        <f>'GPS Main Data'!F75</f>
        <v>109</v>
      </c>
      <c r="G76" s="89" t="str">
        <f>'GPS Main Data'!G75</f>
        <v>Lutsen</v>
      </c>
      <c r="H76" s="52">
        <f>'GPS Main Data'!AZ75</f>
        <v>614</v>
      </c>
      <c r="I76" s="92">
        <f>'GPS Main Data'!BA75</f>
        <v>51.4</v>
      </c>
      <c r="J76" s="99">
        <f>'GPS Main Data'!BB75</f>
        <v>31559.599999999999</v>
      </c>
      <c r="K76" s="99">
        <f>'GPS Main Data'!BC75</f>
        <v>0</v>
      </c>
      <c r="L76" s="99">
        <f>'GPS Main Data'!BD75</f>
        <v>31559.599999999999</v>
      </c>
      <c r="M76" s="100">
        <f>'GPS Main Data'!AY75</f>
        <v>0</v>
      </c>
      <c r="N76" s="3">
        <v>2101</v>
      </c>
      <c r="O76" s="3" t="s">
        <v>415</v>
      </c>
      <c r="P76" s="3" t="s">
        <v>386</v>
      </c>
      <c r="Q76" s="3" t="str">
        <f t="shared" si="2"/>
        <v>441301</v>
      </c>
    </row>
    <row r="77" spans="1:17" x14ac:dyDescent="0.25">
      <c r="A77" s="89" t="str">
        <f>'GPS Main Data'!A76</f>
        <v>COOK CO</v>
      </c>
      <c r="B77" s="89" t="str">
        <f>'GPS Main Data'!B76</f>
        <v>Cook</v>
      </c>
      <c r="C77" s="89" t="str">
        <f>'GPS Main Data'!C76</f>
        <v>County</v>
      </c>
      <c r="D77" s="89" t="str">
        <f>'GPS Main Data'!D76</f>
        <v>2C</v>
      </c>
      <c r="E77" s="89">
        <f>'GPS Main Data'!E76</f>
        <v>2</v>
      </c>
      <c r="F77" s="89">
        <f>'GPS Main Data'!F76</f>
        <v>110</v>
      </c>
      <c r="G77" s="89" t="str">
        <f>'GPS Main Data'!G76</f>
        <v>Gunflint</v>
      </c>
      <c r="H77" s="52">
        <f>'GPS Main Data'!AZ76</f>
        <v>614</v>
      </c>
      <c r="I77" s="92">
        <f>'GPS Main Data'!BA76</f>
        <v>124.1</v>
      </c>
      <c r="J77" s="99">
        <f>'GPS Main Data'!BB76</f>
        <v>76197.399999999994</v>
      </c>
      <c r="K77" s="99">
        <f>'GPS Main Data'!BC76</f>
        <v>0</v>
      </c>
      <c r="L77" s="99">
        <f>'GPS Main Data'!BD76</f>
        <v>76197.399999999994</v>
      </c>
      <c r="M77" s="100">
        <f>'GPS Main Data'!AY76</f>
        <v>0</v>
      </c>
      <c r="N77" s="3">
        <v>2101</v>
      </c>
      <c r="O77" s="3" t="s">
        <v>415</v>
      </c>
      <c r="P77" s="3" t="s">
        <v>386</v>
      </c>
      <c r="Q77" s="3" t="str">
        <f t="shared" si="2"/>
        <v>441301</v>
      </c>
    </row>
    <row r="78" spans="1:17" x14ac:dyDescent="0.25">
      <c r="A78" s="89" t="str">
        <f>'GPS Main Data'!A77</f>
        <v>LAKE CO</v>
      </c>
      <c r="B78" s="89" t="str">
        <f>'GPS Main Data'!B77</f>
        <v>Lake</v>
      </c>
      <c r="C78" s="89" t="str">
        <f>'GPS Main Data'!C77</f>
        <v>County</v>
      </c>
      <c r="D78" s="89" t="str">
        <f>'GPS Main Data'!D77</f>
        <v>2C</v>
      </c>
      <c r="E78" s="89">
        <f>'GPS Main Data'!E77</f>
        <v>2</v>
      </c>
      <c r="F78" s="89">
        <f>'GPS Main Data'!F77</f>
        <v>153</v>
      </c>
      <c r="G78" s="89" t="str">
        <f>'GPS Main Data'!G77</f>
        <v>Two Harbors Corridor</v>
      </c>
      <c r="H78" s="52">
        <f>'GPS Main Data'!AZ77</f>
        <v>614</v>
      </c>
      <c r="I78" s="92">
        <f>'GPS Main Data'!BA77</f>
        <v>83.9</v>
      </c>
      <c r="J78" s="99">
        <f>'GPS Main Data'!BB77</f>
        <v>51514.600000000006</v>
      </c>
      <c r="K78" s="99">
        <f>'GPS Main Data'!BC77</f>
        <v>0</v>
      </c>
      <c r="L78" s="99">
        <f>'GPS Main Data'!BD77</f>
        <v>51514.600000000006</v>
      </c>
      <c r="M78" s="100">
        <f>'GPS Main Data'!AY77</f>
        <v>0.8</v>
      </c>
      <c r="N78" s="3">
        <v>2101</v>
      </c>
      <c r="O78" s="3" t="s">
        <v>415</v>
      </c>
      <c r="P78" s="3" t="s">
        <v>386</v>
      </c>
      <c r="Q78" s="3" t="str">
        <f t="shared" si="2"/>
        <v>441301</v>
      </c>
    </row>
    <row r="79" spans="1:17" x14ac:dyDescent="0.25">
      <c r="A79" s="89" t="str">
        <f>'GPS Main Data'!A78</f>
        <v>LAKE CO</v>
      </c>
      <c r="B79" s="89" t="str">
        <f>'GPS Main Data'!B78</f>
        <v>Lake</v>
      </c>
      <c r="C79" s="89" t="str">
        <f>'GPS Main Data'!C78</f>
        <v>County</v>
      </c>
      <c r="D79" s="89" t="str">
        <f>'GPS Main Data'!D78</f>
        <v>2C</v>
      </c>
      <c r="E79" s="89">
        <f>'GPS Main Data'!E78</f>
        <v>2</v>
      </c>
      <c r="F79" s="89">
        <f>'GPS Main Data'!F78</f>
        <v>154</v>
      </c>
      <c r="G79" s="89" t="str">
        <f>'GPS Main Data'!G78</f>
        <v>Sawtooth</v>
      </c>
      <c r="H79" s="52">
        <f>'GPS Main Data'!AZ78</f>
        <v>614</v>
      </c>
      <c r="I79" s="92">
        <f>'GPS Main Data'!BA78</f>
        <v>31</v>
      </c>
      <c r="J79" s="99">
        <f>'GPS Main Data'!BB78</f>
        <v>19034</v>
      </c>
      <c r="K79" s="99">
        <f>'GPS Main Data'!BC78</f>
        <v>0</v>
      </c>
      <c r="L79" s="99">
        <f>'GPS Main Data'!BD78</f>
        <v>19034</v>
      </c>
      <c r="M79" s="100">
        <f>'GPS Main Data'!AY78</f>
        <v>0</v>
      </c>
      <c r="N79" s="3">
        <v>2101</v>
      </c>
      <c r="O79" s="3" t="s">
        <v>415</v>
      </c>
      <c r="P79" s="3" t="s">
        <v>386</v>
      </c>
      <c r="Q79" s="3" t="str">
        <f t="shared" si="2"/>
        <v>441301</v>
      </c>
    </row>
    <row r="80" spans="1:17" x14ac:dyDescent="0.25">
      <c r="A80" s="89" t="str">
        <f>'GPS Main Data'!A79</f>
        <v>LAKE CO</v>
      </c>
      <c r="B80" s="89" t="str">
        <f>'GPS Main Data'!B79</f>
        <v>Lake</v>
      </c>
      <c r="C80" s="89" t="str">
        <f>'GPS Main Data'!C79</f>
        <v>County</v>
      </c>
      <c r="D80" s="89" t="str">
        <f>'GPS Main Data'!D79</f>
        <v>2C</v>
      </c>
      <c r="E80" s="89">
        <f>'GPS Main Data'!E79</f>
        <v>2</v>
      </c>
      <c r="F80" s="89">
        <f>'GPS Main Data'!F79</f>
        <v>155</v>
      </c>
      <c r="G80" s="89" t="str">
        <f>'GPS Main Data'!G79</f>
        <v>Tomahawk</v>
      </c>
      <c r="H80" s="52">
        <f>'GPS Main Data'!AZ79</f>
        <v>614</v>
      </c>
      <c r="I80" s="92">
        <f>'GPS Main Data'!BA79</f>
        <v>81.300000000000011</v>
      </c>
      <c r="J80" s="99">
        <f>'GPS Main Data'!BB79</f>
        <v>49918.200000000004</v>
      </c>
      <c r="K80" s="99">
        <f>'GPS Main Data'!BC79</f>
        <v>0</v>
      </c>
      <c r="L80" s="99">
        <f>'GPS Main Data'!BD79</f>
        <v>49918.200000000004</v>
      </c>
      <c r="M80" s="100">
        <f>'GPS Main Data'!AY79</f>
        <v>0</v>
      </c>
      <c r="N80" s="3">
        <v>2101</v>
      </c>
      <c r="O80" s="3" t="s">
        <v>415</v>
      </c>
      <c r="P80" s="3" t="s">
        <v>386</v>
      </c>
      <c r="Q80" s="3" t="str">
        <f t="shared" si="2"/>
        <v>441301</v>
      </c>
    </row>
    <row r="81" spans="1:17" x14ac:dyDescent="0.25">
      <c r="A81" s="89" t="str">
        <f>'GPS Main Data'!A80</f>
        <v>LAKE CO</v>
      </c>
      <c r="B81" s="89" t="str">
        <f>'GPS Main Data'!B80</f>
        <v>Lake</v>
      </c>
      <c r="C81" s="89" t="str">
        <f>'GPS Main Data'!C80</f>
        <v>County</v>
      </c>
      <c r="D81" s="89" t="str">
        <f>'GPS Main Data'!D80</f>
        <v>2C</v>
      </c>
      <c r="E81" s="89">
        <f>'GPS Main Data'!E80</f>
        <v>2</v>
      </c>
      <c r="F81" s="89">
        <f>'GPS Main Data'!F80</f>
        <v>156</v>
      </c>
      <c r="G81" s="89" t="str">
        <f>'GPS Main Data'!G80</f>
        <v>Red Dot</v>
      </c>
      <c r="H81" s="52">
        <f>'GPS Main Data'!AZ80</f>
        <v>614</v>
      </c>
      <c r="I81" s="92">
        <f>'GPS Main Data'!BA80</f>
        <v>59</v>
      </c>
      <c r="J81" s="99">
        <f>'GPS Main Data'!BB80</f>
        <v>36226</v>
      </c>
      <c r="K81" s="99">
        <f>'GPS Main Data'!BC80</f>
        <v>0</v>
      </c>
      <c r="L81" s="99">
        <f>'GPS Main Data'!BD80</f>
        <v>36226</v>
      </c>
      <c r="M81" s="100">
        <f>'GPS Main Data'!AY80</f>
        <v>0</v>
      </c>
      <c r="N81" s="3">
        <v>2101</v>
      </c>
      <c r="O81" s="3" t="s">
        <v>415</v>
      </c>
      <c r="P81" s="3" t="s">
        <v>386</v>
      </c>
      <c r="Q81" s="3" t="str">
        <f t="shared" si="2"/>
        <v>441301</v>
      </c>
    </row>
    <row r="82" spans="1:17" x14ac:dyDescent="0.25">
      <c r="A82" s="89" t="str">
        <f>'GPS Main Data'!A81</f>
        <v>ST LOUIS CO</v>
      </c>
      <c r="B82" s="89" t="str">
        <f>'GPS Main Data'!B81</f>
        <v>St. Louis</v>
      </c>
      <c r="C82" s="89" t="str">
        <f>'GPS Main Data'!C81</f>
        <v>County</v>
      </c>
      <c r="D82" s="89" t="str">
        <f>'GPS Main Data'!D81</f>
        <v>2C</v>
      </c>
      <c r="E82" s="89">
        <f>'GPS Main Data'!E81</f>
        <v>2</v>
      </c>
      <c r="F82" s="89">
        <f>'GPS Main Data'!F81</f>
        <v>196</v>
      </c>
      <c r="G82" s="89" t="str">
        <f>'GPS Main Data'!G81</f>
        <v>Hermantown</v>
      </c>
      <c r="H82" s="52">
        <f>'GPS Main Data'!AZ81</f>
        <v>521</v>
      </c>
      <c r="I82" s="92">
        <f>'GPS Main Data'!BA81</f>
        <v>27.200000000000003</v>
      </c>
      <c r="J82" s="99">
        <f>'GPS Main Data'!BB81</f>
        <v>14171.2</v>
      </c>
      <c r="K82" s="99">
        <f>'GPS Main Data'!BC81</f>
        <v>0</v>
      </c>
      <c r="L82" s="99">
        <f>'GPS Main Data'!BD81</f>
        <v>14171.2</v>
      </c>
      <c r="M82" s="100">
        <f>'GPS Main Data'!AY81</f>
        <v>0</v>
      </c>
      <c r="N82" s="3">
        <v>2101</v>
      </c>
      <c r="O82" s="3" t="s">
        <v>415</v>
      </c>
      <c r="P82" s="3" t="s">
        <v>386</v>
      </c>
      <c r="Q82" s="3" t="str">
        <f t="shared" si="2"/>
        <v>441301</v>
      </c>
    </row>
    <row r="83" spans="1:17" x14ac:dyDescent="0.25">
      <c r="A83" s="89" t="str">
        <f>'GPS Main Data'!A82</f>
        <v>FREDENBERG, CITY OF</v>
      </c>
      <c r="B83" s="89" t="str">
        <f>'GPS Main Data'!B82</f>
        <v>St. Louis</v>
      </c>
      <c r="C83" s="89" t="str">
        <f>'GPS Main Data'!C82</f>
        <v>City</v>
      </c>
      <c r="D83" s="89" t="str">
        <f>'GPS Main Data'!D82</f>
        <v>2C</v>
      </c>
      <c r="E83" s="89">
        <f>'GPS Main Data'!E82</f>
        <v>2</v>
      </c>
      <c r="F83" s="89">
        <f>'GPS Main Data'!F82</f>
        <v>207</v>
      </c>
      <c r="G83" s="89" t="str">
        <f>'GPS Main Data'!G82</f>
        <v>Reservoir Riders</v>
      </c>
      <c r="H83" s="52">
        <f>'GPS Main Data'!AZ82</f>
        <v>521</v>
      </c>
      <c r="I83" s="92">
        <f>'GPS Main Data'!BA82</f>
        <v>91.3</v>
      </c>
      <c r="J83" s="99">
        <f>'GPS Main Data'!BB82</f>
        <v>47567.299999999996</v>
      </c>
      <c r="K83" s="99">
        <f>'GPS Main Data'!BC82</f>
        <v>0</v>
      </c>
      <c r="L83" s="99">
        <f>'GPS Main Data'!BD82</f>
        <v>47567.299999999996</v>
      </c>
      <c r="M83" s="100">
        <f>'GPS Main Data'!AY82</f>
        <v>0</v>
      </c>
      <c r="N83" s="3">
        <v>2101</v>
      </c>
      <c r="O83" s="3" t="s">
        <v>415</v>
      </c>
      <c r="P83" s="3" t="s">
        <v>386</v>
      </c>
      <c r="Q83" s="3" t="str">
        <f t="shared" si="2"/>
        <v>441352</v>
      </c>
    </row>
    <row r="84" spans="1:17" x14ac:dyDescent="0.25">
      <c r="A84" s="89" t="str">
        <f>'GPS Main Data'!A83</f>
        <v>DULUTH, CITY OF</v>
      </c>
      <c r="B84" s="89" t="str">
        <f>'GPS Main Data'!B83</f>
        <v>St. Louis</v>
      </c>
      <c r="C84" s="89" t="str">
        <f>'GPS Main Data'!C83</f>
        <v>City</v>
      </c>
      <c r="D84" s="89" t="str">
        <f>'GPS Main Data'!D83</f>
        <v>2C</v>
      </c>
      <c r="E84" s="89">
        <f>'GPS Main Data'!E83</f>
        <v>2</v>
      </c>
      <c r="F84" s="89">
        <f>'GPS Main Data'!F83</f>
        <v>228</v>
      </c>
      <c r="G84" s="89" t="str">
        <f>'GPS Main Data'!G83</f>
        <v>Duluth East End</v>
      </c>
      <c r="H84" s="52">
        <f>'GPS Main Data'!AZ83</f>
        <v>521</v>
      </c>
      <c r="I84" s="92">
        <f>'GPS Main Data'!BA83</f>
        <v>18.600000000000001</v>
      </c>
      <c r="J84" s="99">
        <f>'GPS Main Data'!BB83</f>
        <v>9690.6</v>
      </c>
      <c r="K84" s="99">
        <f>'GPS Main Data'!BC83</f>
        <v>0</v>
      </c>
      <c r="L84" s="99">
        <f>'GPS Main Data'!BD83</f>
        <v>9690.6</v>
      </c>
      <c r="M84" s="100">
        <f>'GPS Main Data'!AY83</f>
        <v>0</v>
      </c>
      <c r="N84" s="3">
        <v>2101</v>
      </c>
      <c r="O84" s="3" t="s">
        <v>415</v>
      </c>
      <c r="P84" s="3" t="s">
        <v>386</v>
      </c>
      <c r="Q84" s="3" t="str">
        <f t="shared" si="2"/>
        <v>441352</v>
      </c>
    </row>
    <row r="85" spans="1:17" x14ac:dyDescent="0.25">
      <c r="A85" s="89" t="str">
        <f>'GPS Main Data'!A84</f>
        <v>DULUTH, CITY OF</v>
      </c>
      <c r="B85" s="89" t="str">
        <f>'GPS Main Data'!B84</f>
        <v>St. Louis</v>
      </c>
      <c r="C85" s="89" t="str">
        <f>'GPS Main Data'!C84</f>
        <v>City</v>
      </c>
      <c r="D85" s="89" t="str">
        <f>'GPS Main Data'!D84</f>
        <v>2C</v>
      </c>
      <c r="E85" s="89">
        <f>'GPS Main Data'!E84</f>
        <v>2</v>
      </c>
      <c r="F85" s="89">
        <f>'GPS Main Data'!F84</f>
        <v>229</v>
      </c>
      <c r="G85" s="89" t="str">
        <f>'GPS Main Data'!G84</f>
        <v>Duluth West End</v>
      </c>
      <c r="H85" s="52">
        <f>'GPS Main Data'!AZ84</f>
        <v>521</v>
      </c>
      <c r="I85" s="92">
        <f>'GPS Main Data'!BA84</f>
        <v>14.7</v>
      </c>
      <c r="J85" s="99">
        <f>'GPS Main Data'!BB84</f>
        <v>7658.7</v>
      </c>
      <c r="K85" s="99">
        <f>'GPS Main Data'!BC84</f>
        <v>0</v>
      </c>
      <c r="L85" s="99">
        <f>'GPS Main Data'!BD84</f>
        <v>7658.7</v>
      </c>
      <c r="M85" s="100">
        <f>'GPS Main Data'!AY84</f>
        <v>0</v>
      </c>
      <c r="N85" s="3">
        <v>2101</v>
      </c>
      <c r="O85" s="3" t="s">
        <v>415</v>
      </c>
      <c r="P85" s="3" t="s">
        <v>386</v>
      </c>
      <c r="Q85" s="3" t="str">
        <f t="shared" si="2"/>
        <v>441352</v>
      </c>
    </row>
    <row r="86" spans="1:17" x14ac:dyDescent="0.25">
      <c r="A86" s="89" t="str">
        <f>'GPS Main Data'!A85</f>
        <v>COOK CO</v>
      </c>
      <c r="B86" s="89" t="str">
        <f>'GPS Main Data'!B85</f>
        <v>Cook</v>
      </c>
      <c r="C86" s="89" t="str">
        <f>'GPS Main Data'!C85</f>
        <v>County</v>
      </c>
      <c r="D86" s="89" t="str">
        <f>'GPS Main Data'!D85</f>
        <v>2C</v>
      </c>
      <c r="E86" s="89">
        <f>'GPS Main Data'!E85</f>
        <v>2</v>
      </c>
      <c r="F86" s="89">
        <f>'GPS Main Data'!F85</f>
        <v>249</v>
      </c>
      <c r="G86" s="89" t="str">
        <f>'GPS Main Data'!G85</f>
        <v>Tofte-Lynx</v>
      </c>
      <c r="H86" s="52">
        <f>'GPS Main Data'!AZ85</f>
        <v>614</v>
      </c>
      <c r="I86" s="92">
        <f>'GPS Main Data'!BA85</f>
        <v>33.700000000000003</v>
      </c>
      <c r="J86" s="99">
        <f>'GPS Main Data'!BB85</f>
        <v>20691.800000000003</v>
      </c>
      <c r="K86" s="99">
        <f>'GPS Main Data'!BC85</f>
        <v>0</v>
      </c>
      <c r="L86" s="99">
        <f>'GPS Main Data'!BD85</f>
        <v>20691.800000000003</v>
      </c>
      <c r="M86" s="100">
        <f>'GPS Main Data'!AY85</f>
        <v>0</v>
      </c>
      <c r="N86" s="3">
        <v>2101</v>
      </c>
      <c r="O86" s="3" t="s">
        <v>415</v>
      </c>
      <c r="P86" s="3" t="s">
        <v>386</v>
      </c>
      <c r="Q86" s="3" t="str">
        <f t="shared" si="2"/>
        <v>441301</v>
      </c>
    </row>
    <row r="87" spans="1:17" x14ac:dyDescent="0.25">
      <c r="A87" s="89" t="str">
        <f>'GPS Main Data'!A86</f>
        <v>ST LOUIS CO</v>
      </c>
      <c r="B87" s="89" t="str">
        <f>'GPS Main Data'!B86</f>
        <v>St. Louis</v>
      </c>
      <c r="C87" s="89" t="str">
        <f>'GPS Main Data'!C86</f>
        <v>County</v>
      </c>
      <c r="D87" s="89" t="str">
        <f>'GPS Main Data'!D86</f>
        <v>2C</v>
      </c>
      <c r="E87" s="89">
        <f>'GPS Main Data'!E86</f>
        <v>2</v>
      </c>
      <c r="F87" s="89">
        <f>'GPS Main Data'!F86</f>
        <v>313</v>
      </c>
      <c r="G87" s="89" t="str">
        <f>'GPS Main Data'!G86</f>
        <v>Pequaywan</v>
      </c>
      <c r="H87" s="52">
        <f>'GPS Main Data'!AZ86</f>
        <v>521</v>
      </c>
      <c r="I87" s="92">
        <f>'GPS Main Data'!BA86</f>
        <v>68.800000000000011</v>
      </c>
      <c r="J87" s="99">
        <f>'GPS Main Data'!BB86</f>
        <v>35844.800000000003</v>
      </c>
      <c r="K87" s="99">
        <f>'GPS Main Data'!BC86</f>
        <v>0</v>
      </c>
      <c r="L87" s="99">
        <f>'GPS Main Data'!BD86</f>
        <v>35844.800000000003</v>
      </c>
      <c r="M87" s="100">
        <f>'GPS Main Data'!AY86</f>
        <v>0</v>
      </c>
      <c r="N87" s="3">
        <v>2101</v>
      </c>
      <c r="O87" s="3" t="s">
        <v>415</v>
      </c>
      <c r="P87" s="3" t="s">
        <v>386</v>
      </c>
      <c r="Q87" s="3" t="str">
        <f t="shared" si="2"/>
        <v>441301</v>
      </c>
    </row>
    <row r="88" spans="1:17" x14ac:dyDescent="0.25">
      <c r="A88" s="89" t="str">
        <f>'GPS Main Data'!A87</f>
        <v>CARLTON CO</v>
      </c>
      <c r="B88" s="89" t="str">
        <f>'GPS Main Data'!B87</f>
        <v>Carlton</v>
      </c>
      <c r="C88" s="89" t="str">
        <f>'GPS Main Data'!C87</f>
        <v>County</v>
      </c>
      <c r="D88" s="89" t="str">
        <f>'GPS Main Data'!D87</f>
        <v>2D</v>
      </c>
      <c r="E88" s="89">
        <f>'GPS Main Data'!E87</f>
        <v>2</v>
      </c>
      <c r="F88" s="89">
        <f>'GPS Main Data'!F87</f>
        <v>89</v>
      </c>
      <c r="G88" s="89" t="str">
        <f>'GPS Main Data'!G87</f>
        <v>Moosehorn</v>
      </c>
      <c r="H88" s="52">
        <f>'GPS Main Data'!AZ87</f>
        <v>404</v>
      </c>
      <c r="I88" s="92">
        <f>'GPS Main Data'!BA87</f>
        <v>124.9</v>
      </c>
      <c r="J88" s="99">
        <f>'GPS Main Data'!BB87</f>
        <v>50459.600000000006</v>
      </c>
      <c r="K88" s="99">
        <f>'GPS Main Data'!BC87</f>
        <v>0</v>
      </c>
      <c r="L88" s="99">
        <f>'GPS Main Data'!BD87</f>
        <v>50459.600000000006</v>
      </c>
      <c r="M88" s="100">
        <f>'GPS Main Data'!AY87</f>
        <v>0</v>
      </c>
      <c r="N88" s="3">
        <v>2101</v>
      </c>
      <c r="O88" s="3" t="s">
        <v>415</v>
      </c>
      <c r="P88" s="3" t="s">
        <v>386</v>
      </c>
      <c r="Q88" s="3" t="str">
        <f t="shared" si="2"/>
        <v>441301</v>
      </c>
    </row>
    <row r="89" spans="1:17" x14ac:dyDescent="0.25">
      <c r="A89" s="89" t="str">
        <f>'GPS Main Data'!A88</f>
        <v>CARLTON CO</v>
      </c>
      <c r="B89" s="89" t="str">
        <f>'GPS Main Data'!B88</f>
        <v>Carlton</v>
      </c>
      <c r="C89" s="89" t="str">
        <f>'GPS Main Data'!C88</f>
        <v>County</v>
      </c>
      <c r="D89" s="89" t="str">
        <f>'GPS Main Data'!D88</f>
        <v>2D</v>
      </c>
      <c r="E89" s="89">
        <f>'GPS Main Data'!E88</f>
        <v>2</v>
      </c>
      <c r="F89" s="89">
        <f>'GPS Main Data'!F88</f>
        <v>90</v>
      </c>
      <c r="G89" s="89" t="str">
        <f>'GPS Main Data'!G88</f>
        <v>Cromwell</v>
      </c>
      <c r="H89" s="52">
        <f>'GPS Main Data'!AZ88</f>
        <v>404</v>
      </c>
      <c r="I89" s="92">
        <f>'GPS Main Data'!BA88</f>
        <v>119.5</v>
      </c>
      <c r="J89" s="99">
        <f>'GPS Main Data'!BB88</f>
        <v>48278</v>
      </c>
      <c r="K89" s="99">
        <f>'GPS Main Data'!BC88</f>
        <v>0</v>
      </c>
      <c r="L89" s="99">
        <f>'GPS Main Data'!BD88</f>
        <v>48278</v>
      </c>
      <c r="M89" s="100">
        <f>'GPS Main Data'!AY88</f>
        <v>0</v>
      </c>
      <c r="N89" s="3">
        <v>2101</v>
      </c>
      <c r="O89" s="3" t="s">
        <v>415</v>
      </c>
      <c r="P89" s="3" t="s">
        <v>386</v>
      </c>
      <c r="Q89" s="3" t="str">
        <f t="shared" si="2"/>
        <v>441301</v>
      </c>
    </row>
    <row r="90" spans="1:17" x14ac:dyDescent="0.25">
      <c r="A90" s="89" t="str">
        <f>'GPS Main Data'!A89</f>
        <v>CARLTON CO</v>
      </c>
      <c r="B90" s="89" t="str">
        <f>'GPS Main Data'!B89</f>
        <v>Carlton</v>
      </c>
      <c r="C90" s="89" t="str">
        <f>'GPS Main Data'!C89</f>
        <v>County</v>
      </c>
      <c r="D90" s="89" t="str">
        <f>'GPS Main Data'!D89</f>
        <v>2D</v>
      </c>
      <c r="E90" s="89">
        <f>'GPS Main Data'!E89</f>
        <v>2</v>
      </c>
      <c r="F90" s="89">
        <f>'GPS Main Data'!F89</f>
        <v>92</v>
      </c>
      <c r="G90" s="89" t="str">
        <f>'GPS Main Data'!G89</f>
        <v>Kettle River</v>
      </c>
      <c r="H90" s="52">
        <f>'GPS Main Data'!AZ89</f>
        <v>404</v>
      </c>
      <c r="I90" s="92">
        <f>'GPS Main Data'!BA89</f>
        <v>60.7</v>
      </c>
      <c r="J90" s="99">
        <f>'GPS Main Data'!BB89</f>
        <v>24522.800000000003</v>
      </c>
      <c r="K90" s="99">
        <f>'GPS Main Data'!BC89</f>
        <v>0</v>
      </c>
      <c r="L90" s="99">
        <f>'GPS Main Data'!BD89</f>
        <v>24522.800000000003</v>
      </c>
      <c r="M90" s="100">
        <f>'GPS Main Data'!AY89</f>
        <v>0</v>
      </c>
      <c r="N90" s="3">
        <v>2101</v>
      </c>
      <c r="O90" s="3" t="s">
        <v>415</v>
      </c>
      <c r="P90" s="3" t="s">
        <v>386</v>
      </c>
      <c r="Q90" s="3" t="str">
        <f t="shared" si="2"/>
        <v>441301</v>
      </c>
    </row>
    <row r="91" spans="1:17" x14ac:dyDescent="0.25">
      <c r="A91" s="89" t="str">
        <f>'GPS Main Data'!A90</f>
        <v>WILLOW RIVER, CITY OF</v>
      </c>
      <c r="B91" s="89" t="str">
        <f>'GPS Main Data'!B90</f>
        <v>Pine</v>
      </c>
      <c r="C91" s="89" t="str">
        <f>'GPS Main Data'!C90</f>
        <v>City</v>
      </c>
      <c r="D91" s="89" t="str">
        <f>'GPS Main Data'!D90</f>
        <v>2D</v>
      </c>
      <c r="E91" s="89">
        <f>'GPS Main Data'!E90</f>
        <v>2</v>
      </c>
      <c r="F91" s="89">
        <f>'GPS Main Data'!F90</f>
        <v>187</v>
      </c>
      <c r="G91" s="89" t="str">
        <f>'GPS Main Data'!G90</f>
        <v>Pine 1,2,3</v>
      </c>
      <c r="H91" s="52">
        <f>'GPS Main Data'!AZ90</f>
        <v>404</v>
      </c>
      <c r="I91" s="92">
        <f>'GPS Main Data'!BA90</f>
        <v>153.10000000000002</v>
      </c>
      <c r="J91" s="99">
        <f>'GPS Main Data'!BB90</f>
        <v>61852.400000000009</v>
      </c>
      <c r="K91" s="99">
        <f>'GPS Main Data'!BC90</f>
        <v>0</v>
      </c>
      <c r="L91" s="99">
        <f>'GPS Main Data'!BD90</f>
        <v>61852.400000000009</v>
      </c>
      <c r="M91" s="100">
        <f>'GPS Main Data'!AY90</f>
        <v>0</v>
      </c>
      <c r="N91" s="3">
        <v>2101</v>
      </c>
      <c r="O91" s="3" t="s">
        <v>415</v>
      </c>
      <c r="P91" s="3" t="s">
        <v>386</v>
      </c>
      <c r="Q91" s="3" t="str">
        <f t="shared" si="2"/>
        <v>441352</v>
      </c>
    </row>
    <row r="92" spans="1:17" x14ac:dyDescent="0.25">
      <c r="A92" s="89" t="str">
        <f>'GPS Main Data'!A91</f>
        <v>PINE CITY, CITY OF</v>
      </c>
      <c r="B92" s="89" t="str">
        <f>'GPS Main Data'!B91</f>
        <v>Pine</v>
      </c>
      <c r="C92" s="89" t="str">
        <f>'GPS Main Data'!C91</f>
        <v>City</v>
      </c>
      <c r="D92" s="89" t="str">
        <f>'GPS Main Data'!D91</f>
        <v>2D</v>
      </c>
      <c r="E92" s="89">
        <f>'GPS Main Data'!E91</f>
        <v>2</v>
      </c>
      <c r="F92" s="89">
        <f>'GPS Main Data'!F91</f>
        <v>189</v>
      </c>
      <c r="G92" s="89" t="str">
        <f>'GPS Main Data'!G91</f>
        <v>Hinckley Pine City</v>
      </c>
      <c r="H92" s="52">
        <f>'GPS Main Data'!AZ91</f>
        <v>404</v>
      </c>
      <c r="I92" s="92">
        <f>'GPS Main Data'!BA91</f>
        <v>103.1</v>
      </c>
      <c r="J92" s="99">
        <f>'GPS Main Data'!BB91</f>
        <v>41652.399999999994</v>
      </c>
      <c r="K92" s="99">
        <f>'GPS Main Data'!BC91</f>
        <v>0</v>
      </c>
      <c r="L92" s="99">
        <f>'GPS Main Data'!BD91</f>
        <v>41652.399999999994</v>
      </c>
      <c r="M92" s="100">
        <f>'GPS Main Data'!AY91</f>
        <v>0</v>
      </c>
      <c r="N92" s="3">
        <v>2101</v>
      </c>
      <c r="O92" s="3" t="s">
        <v>415</v>
      </c>
      <c r="P92" s="3" t="s">
        <v>386</v>
      </c>
      <c r="Q92" s="3" t="str">
        <f t="shared" si="2"/>
        <v>441352</v>
      </c>
    </row>
    <row r="93" spans="1:17" x14ac:dyDescent="0.25">
      <c r="A93" s="89" t="str">
        <f>'GPS Main Data'!A92</f>
        <v>CARLTON CO</v>
      </c>
      <c r="B93" s="89" t="str">
        <f>'GPS Main Data'!B92</f>
        <v>Carlton</v>
      </c>
      <c r="C93" s="89" t="str">
        <f>'GPS Main Data'!C92</f>
        <v>County</v>
      </c>
      <c r="D93" s="89" t="str">
        <f>'GPS Main Data'!D92</f>
        <v>2D</v>
      </c>
      <c r="E93" s="89">
        <f>'GPS Main Data'!E92</f>
        <v>2</v>
      </c>
      <c r="F93" s="89">
        <f>'GPS Main Data'!F92</f>
        <v>238</v>
      </c>
      <c r="G93" s="89" t="str">
        <f>'GPS Main Data'!G92</f>
        <v>Wood City Riders</v>
      </c>
      <c r="H93" s="52">
        <f>'GPS Main Data'!AZ92</f>
        <v>404</v>
      </c>
      <c r="I93" s="92">
        <f>'GPS Main Data'!BA92</f>
        <v>57.4</v>
      </c>
      <c r="J93" s="99">
        <f>'GPS Main Data'!BB92</f>
        <v>23189.599999999999</v>
      </c>
      <c r="K93" s="99">
        <f>'GPS Main Data'!BC92</f>
        <v>0</v>
      </c>
      <c r="L93" s="99">
        <f>'GPS Main Data'!BD92</f>
        <v>23189.599999999999</v>
      </c>
      <c r="M93" s="100">
        <f>'GPS Main Data'!AY92</f>
        <v>12</v>
      </c>
      <c r="N93" s="3">
        <v>2101</v>
      </c>
      <c r="O93" s="3" t="s">
        <v>415</v>
      </c>
      <c r="P93" s="3" t="s">
        <v>386</v>
      </c>
      <c r="Q93" s="3" t="str">
        <f t="shared" si="2"/>
        <v>441301</v>
      </c>
    </row>
    <row r="94" spans="1:17" x14ac:dyDescent="0.25">
      <c r="A94" s="89" t="str">
        <f>'GPS Main Data'!A93</f>
        <v>CARLTON CO</v>
      </c>
      <c r="B94" s="89" t="str">
        <f>'GPS Main Data'!B93</f>
        <v>Carlton</v>
      </c>
      <c r="C94" s="89" t="str">
        <f>'GPS Main Data'!C93</f>
        <v>County</v>
      </c>
      <c r="D94" s="89" t="str">
        <f>'GPS Main Data'!D93</f>
        <v>2D</v>
      </c>
      <c r="E94" s="89">
        <f>'GPS Main Data'!E93</f>
        <v>2</v>
      </c>
      <c r="F94" s="89">
        <f>'GPS Main Data'!F93</f>
        <v>323</v>
      </c>
      <c r="G94" s="89" t="str">
        <f>'GPS Main Data'!G93</f>
        <v>Wrenshall</v>
      </c>
      <c r="H94" s="52">
        <f>'GPS Main Data'!AZ93</f>
        <v>404</v>
      </c>
      <c r="I94" s="92">
        <f>'GPS Main Data'!BA93</f>
        <v>15.1</v>
      </c>
      <c r="J94" s="99">
        <f>'GPS Main Data'!BB93</f>
        <v>6100.4</v>
      </c>
      <c r="K94" s="99">
        <f>'GPS Main Data'!BC93</f>
        <v>0</v>
      </c>
      <c r="L94" s="99">
        <f>'GPS Main Data'!BD93</f>
        <v>6100.4</v>
      </c>
      <c r="M94" s="100">
        <f>'GPS Main Data'!AY93</f>
        <v>0</v>
      </c>
      <c r="N94" s="3">
        <v>2101</v>
      </c>
      <c r="O94" s="3" t="s">
        <v>415</v>
      </c>
      <c r="P94" s="3" t="s">
        <v>386</v>
      </c>
      <c r="Q94" s="3" t="str">
        <f t="shared" si="2"/>
        <v>441301</v>
      </c>
    </row>
    <row r="95" spans="1:17" x14ac:dyDescent="0.25">
      <c r="A95" s="89" t="str">
        <f>'GPS Main Data'!A94</f>
        <v>CROW WING CO</v>
      </c>
      <c r="B95" s="89" t="str">
        <f>'GPS Main Data'!B94</f>
        <v>Crow Wing</v>
      </c>
      <c r="C95" s="89" t="str">
        <f>'GPS Main Data'!C94</f>
        <v>County</v>
      </c>
      <c r="D95" s="89" t="str">
        <f>'GPS Main Data'!D94</f>
        <v>2F</v>
      </c>
      <c r="E95" s="89">
        <f>'GPS Main Data'!E94</f>
        <v>2</v>
      </c>
      <c r="F95" s="89">
        <f>'GPS Main Data'!F94</f>
        <v>113</v>
      </c>
      <c r="G95" s="89" t="str">
        <f>'GPS Main Data'!G94</f>
        <v>Emily-Outing Snowbirds</v>
      </c>
      <c r="H95" s="52">
        <f>'GPS Main Data'!AZ94</f>
        <v>404</v>
      </c>
      <c r="I95" s="92">
        <f>'GPS Main Data'!BA94</f>
        <v>74</v>
      </c>
      <c r="J95" s="99">
        <f>'GPS Main Data'!BB94</f>
        <v>29896</v>
      </c>
      <c r="K95" s="99">
        <f>'GPS Main Data'!BC94</f>
        <v>0</v>
      </c>
      <c r="L95" s="99">
        <f>'GPS Main Data'!BD94</f>
        <v>29896</v>
      </c>
      <c r="M95" s="100">
        <f>'GPS Main Data'!AY94</f>
        <v>0</v>
      </c>
      <c r="N95" s="3">
        <v>2101</v>
      </c>
      <c r="O95" s="3" t="s">
        <v>415</v>
      </c>
      <c r="P95" s="3" t="s">
        <v>386</v>
      </c>
      <c r="Q95" s="3" t="str">
        <f t="shared" si="2"/>
        <v>441301</v>
      </c>
    </row>
    <row r="96" spans="1:17" x14ac:dyDescent="0.25">
      <c r="A96" s="89" t="str">
        <f>'GPS Main Data'!A95</f>
        <v>CROW WING CO</v>
      </c>
      <c r="B96" s="89" t="str">
        <f>'GPS Main Data'!B95</f>
        <v>Crow Wing</v>
      </c>
      <c r="C96" s="89" t="str">
        <f>'GPS Main Data'!C95</f>
        <v>County</v>
      </c>
      <c r="D96" s="89" t="str">
        <f>'GPS Main Data'!D95</f>
        <v>2F</v>
      </c>
      <c r="E96" s="89">
        <f>'GPS Main Data'!E95</f>
        <v>2</v>
      </c>
      <c r="F96" s="89">
        <f>'GPS Main Data'!F95</f>
        <v>114</v>
      </c>
      <c r="G96" s="89" t="str">
        <f>'GPS Main Data'!G95</f>
        <v>Merrifield Marathons/PB</v>
      </c>
      <c r="H96" s="52">
        <f>'GPS Main Data'!AZ95</f>
        <v>404</v>
      </c>
      <c r="I96" s="92">
        <f>'GPS Main Data'!BA95</f>
        <v>49.9</v>
      </c>
      <c r="J96" s="99">
        <f>'GPS Main Data'!BB95</f>
        <v>20159.599999999999</v>
      </c>
      <c r="K96" s="99">
        <f>'GPS Main Data'!BC95</f>
        <v>0</v>
      </c>
      <c r="L96" s="99">
        <f>'GPS Main Data'!BD95</f>
        <v>20159.599999999999</v>
      </c>
      <c r="M96" s="100">
        <f>'GPS Main Data'!AY95</f>
        <v>0</v>
      </c>
      <c r="N96" s="3">
        <v>2101</v>
      </c>
      <c r="O96" s="3" t="s">
        <v>415</v>
      </c>
      <c r="P96" s="3" t="s">
        <v>386</v>
      </c>
      <c r="Q96" s="3" t="str">
        <f t="shared" si="2"/>
        <v>441301</v>
      </c>
    </row>
    <row r="97" spans="1:17" x14ac:dyDescent="0.25">
      <c r="A97" s="89" t="str">
        <f>'GPS Main Data'!A96</f>
        <v>CROW WING CO</v>
      </c>
      <c r="B97" s="89" t="str">
        <f>'GPS Main Data'!B96</f>
        <v>Crow Wing</v>
      </c>
      <c r="C97" s="89" t="str">
        <f>'GPS Main Data'!C96</f>
        <v>County</v>
      </c>
      <c r="D97" s="89" t="str">
        <f>'GPS Main Data'!D96</f>
        <v>2F</v>
      </c>
      <c r="E97" s="89">
        <f>'GPS Main Data'!E96</f>
        <v>2</v>
      </c>
      <c r="F97" s="89">
        <f>'GPS Main Data'!F96</f>
        <v>115</v>
      </c>
      <c r="G97" s="89" t="str">
        <f>'GPS Main Data'!G96</f>
        <v>Cuyuna Range Trails</v>
      </c>
      <c r="H97" s="52">
        <f>'GPS Main Data'!AZ96</f>
        <v>404</v>
      </c>
      <c r="I97" s="92">
        <f>'GPS Main Data'!BA96</f>
        <v>86.2</v>
      </c>
      <c r="J97" s="99">
        <f>'GPS Main Data'!BB96</f>
        <v>34824.800000000003</v>
      </c>
      <c r="K97" s="99">
        <f>'GPS Main Data'!BC96</f>
        <v>0</v>
      </c>
      <c r="L97" s="99">
        <f>'GPS Main Data'!BD96</f>
        <v>34824.800000000003</v>
      </c>
      <c r="M97" s="100">
        <f>'GPS Main Data'!AY96</f>
        <v>0</v>
      </c>
      <c r="N97" s="3">
        <v>2101</v>
      </c>
      <c r="O97" s="3" t="s">
        <v>415</v>
      </c>
      <c r="P97" s="3" t="s">
        <v>386</v>
      </c>
      <c r="Q97" s="3" t="str">
        <f t="shared" si="2"/>
        <v>441301</v>
      </c>
    </row>
    <row r="98" spans="1:17" x14ac:dyDescent="0.25">
      <c r="A98" s="89" t="str">
        <f>'GPS Main Data'!A97</f>
        <v>CROW WING CO</v>
      </c>
      <c r="B98" s="89" t="str">
        <f>'GPS Main Data'!B97</f>
        <v>Crow Wing</v>
      </c>
      <c r="C98" s="89" t="str">
        <f>'GPS Main Data'!C97</f>
        <v>County</v>
      </c>
      <c r="D98" s="89" t="str">
        <f>'GPS Main Data'!D97</f>
        <v>2F</v>
      </c>
      <c r="E98" s="89">
        <f>'GPS Main Data'!E97</f>
        <v>2</v>
      </c>
      <c r="F98" s="89">
        <f>'GPS Main Data'!F97</f>
        <v>116</v>
      </c>
      <c r="G98" s="89" t="str">
        <f>'GPS Main Data'!G97</f>
        <v>Baxter 1&amp;2, PB, Pillsbury</v>
      </c>
      <c r="H98" s="52">
        <f>'GPS Main Data'!AZ97</f>
        <v>404</v>
      </c>
      <c r="I98" s="92">
        <f>'GPS Main Data'!BA97</f>
        <v>59.5</v>
      </c>
      <c r="J98" s="99">
        <f>'GPS Main Data'!BB97</f>
        <v>24038</v>
      </c>
      <c r="K98" s="99">
        <f>'GPS Main Data'!BC97</f>
        <v>0</v>
      </c>
      <c r="L98" s="99">
        <f>'GPS Main Data'!BD97</f>
        <v>24038</v>
      </c>
      <c r="M98" s="100">
        <f>'GPS Main Data'!AY97</f>
        <v>8.4</v>
      </c>
      <c r="N98" s="3">
        <v>2101</v>
      </c>
      <c r="O98" s="3" t="s">
        <v>415</v>
      </c>
      <c r="P98" s="3" t="s">
        <v>386</v>
      </c>
      <c r="Q98" s="3" t="str">
        <f t="shared" si="2"/>
        <v>441301</v>
      </c>
    </row>
    <row r="99" spans="1:17" x14ac:dyDescent="0.25">
      <c r="A99" s="89" t="str">
        <f>'GPS Main Data'!A98</f>
        <v>CROW WING CO</v>
      </c>
      <c r="B99" s="89" t="str">
        <f>'GPS Main Data'!B98</f>
        <v>Crow Wing</v>
      </c>
      <c r="C99" s="89" t="str">
        <f>'GPS Main Data'!C98</f>
        <v>County</v>
      </c>
      <c r="D99" s="89" t="str">
        <f>'GPS Main Data'!D98</f>
        <v>2F</v>
      </c>
      <c r="E99" s="89">
        <f>'GPS Main Data'!E98</f>
        <v>2</v>
      </c>
      <c r="F99" s="89">
        <f>'GPS Main Data'!F98</f>
        <v>117</v>
      </c>
      <c r="G99" s="89" t="str">
        <f>'GPS Main Data'!G98</f>
        <v>Garrison Trails</v>
      </c>
      <c r="H99" s="52">
        <f>'GPS Main Data'!AZ98</f>
        <v>404</v>
      </c>
      <c r="I99" s="92">
        <f>'GPS Main Data'!BA98</f>
        <v>98.5</v>
      </c>
      <c r="J99" s="99">
        <f>'GPS Main Data'!BB98</f>
        <v>39794</v>
      </c>
      <c r="K99" s="99">
        <f>'GPS Main Data'!BC98</f>
        <v>0</v>
      </c>
      <c r="L99" s="99">
        <f>'GPS Main Data'!BD98</f>
        <v>39794</v>
      </c>
      <c r="M99" s="100">
        <f>'GPS Main Data'!AY98</f>
        <v>0</v>
      </c>
      <c r="N99" s="3">
        <v>2101</v>
      </c>
      <c r="O99" s="3" t="s">
        <v>415</v>
      </c>
      <c r="P99" s="3" t="s">
        <v>386</v>
      </c>
      <c r="Q99" s="3" t="str">
        <f t="shared" si="2"/>
        <v>441301</v>
      </c>
    </row>
    <row r="100" spans="1:17" x14ac:dyDescent="0.25">
      <c r="A100" s="89" t="str">
        <f>'GPS Main Data'!A99</f>
        <v>CROW WING CO</v>
      </c>
      <c r="B100" s="89" t="str">
        <f>'GPS Main Data'!B99</f>
        <v>Crow Wing</v>
      </c>
      <c r="C100" s="89" t="str">
        <f>'GPS Main Data'!C99</f>
        <v>County</v>
      </c>
      <c r="D100" s="89" t="str">
        <f>'GPS Main Data'!D99</f>
        <v>2F</v>
      </c>
      <c r="E100" s="89">
        <f>'GPS Main Data'!E99</f>
        <v>2</v>
      </c>
      <c r="F100" s="89">
        <f>'GPS Main Data'!F99</f>
        <v>118</v>
      </c>
      <c r="G100" s="89" t="str">
        <f>'GPS Main Data'!G99</f>
        <v>Fort Ripley Trailbusters</v>
      </c>
      <c r="H100" s="52">
        <f>'GPS Main Data'!AZ99</f>
        <v>404</v>
      </c>
      <c r="I100" s="92">
        <f>'GPS Main Data'!BA99</f>
        <v>60</v>
      </c>
      <c r="J100" s="99">
        <f>'GPS Main Data'!BB99</f>
        <v>24240</v>
      </c>
      <c r="K100" s="99">
        <f>'GPS Main Data'!BC99</f>
        <v>0</v>
      </c>
      <c r="L100" s="99">
        <f>'GPS Main Data'!BD99</f>
        <v>24240</v>
      </c>
      <c r="M100" s="100">
        <f>'GPS Main Data'!AY99</f>
        <v>0</v>
      </c>
      <c r="N100" s="3">
        <v>2101</v>
      </c>
      <c r="O100" s="3" t="s">
        <v>415</v>
      </c>
      <c r="P100" s="3" t="s">
        <v>386</v>
      </c>
      <c r="Q100" s="3" t="str">
        <f t="shared" si="2"/>
        <v>441301</v>
      </c>
    </row>
    <row r="101" spans="1:17" x14ac:dyDescent="0.25">
      <c r="A101" s="89" t="str">
        <f>'GPS Main Data'!A100</f>
        <v>CROW WING CO</v>
      </c>
      <c r="B101" s="89" t="str">
        <f>'GPS Main Data'!B100</f>
        <v>Crow Wing</v>
      </c>
      <c r="C101" s="89" t="str">
        <f>'GPS Main Data'!C100</f>
        <v>County</v>
      </c>
      <c r="D101" s="89" t="str">
        <f>'GPS Main Data'!D100</f>
        <v>2F</v>
      </c>
      <c r="E101" s="89">
        <f>'GPS Main Data'!E100</f>
        <v>2</v>
      </c>
      <c r="F101" s="89">
        <f>'GPS Main Data'!F100</f>
        <v>119</v>
      </c>
      <c r="G101" s="89" t="str">
        <f>'GPS Main Data'!G100</f>
        <v>Ideal Sno Pros</v>
      </c>
      <c r="H101" s="52">
        <f>'GPS Main Data'!AZ100</f>
        <v>404</v>
      </c>
      <c r="I101" s="92">
        <f>'GPS Main Data'!BA100</f>
        <v>97.3</v>
      </c>
      <c r="J101" s="99">
        <f>'GPS Main Data'!BB100</f>
        <v>39309.199999999997</v>
      </c>
      <c r="K101" s="99">
        <f>'GPS Main Data'!BC100</f>
        <v>0</v>
      </c>
      <c r="L101" s="99">
        <f>'GPS Main Data'!BD100</f>
        <v>39309.199999999997</v>
      </c>
      <c r="M101" s="100">
        <f>'GPS Main Data'!AY100</f>
        <v>3.2</v>
      </c>
      <c r="N101" s="3">
        <v>2101</v>
      </c>
      <c r="O101" s="3" t="s">
        <v>415</v>
      </c>
      <c r="P101" s="3" t="s">
        <v>386</v>
      </c>
      <c r="Q101" s="3" t="str">
        <f t="shared" ref="Q101:Q132" si="3">IF(C101="County","441301","441352")</f>
        <v>441301</v>
      </c>
    </row>
    <row r="102" spans="1:17" x14ac:dyDescent="0.25">
      <c r="A102" s="89" t="str">
        <f>'GPS Main Data'!A101</f>
        <v>CROW WING CO</v>
      </c>
      <c r="B102" s="89" t="str">
        <f>'GPS Main Data'!B101</f>
        <v>Crow Wing</v>
      </c>
      <c r="C102" s="89" t="str">
        <f>'GPS Main Data'!C101</f>
        <v>County</v>
      </c>
      <c r="D102" s="89" t="str">
        <f>'GPS Main Data'!D101</f>
        <v>2F</v>
      </c>
      <c r="E102" s="89">
        <f>'GPS Main Data'!E101</f>
        <v>2</v>
      </c>
      <c r="F102" s="89">
        <f>'GPS Main Data'!F101</f>
        <v>120</v>
      </c>
      <c r="G102" s="89" t="str">
        <f>'GPS Main Data'!G101</f>
        <v>Gull Lake Drifters</v>
      </c>
      <c r="H102" s="52">
        <f>'GPS Main Data'!AZ101</f>
        <v>404</v>
      </c>
      <c r="I102" s="92">
        <f>'GPS Main Data'!BA101</f>
        <v>121.80000000000001</v>
      </c>
      <c r="J102" s="99">
        <f>'GPS Main Data'!BB101</f>
        <v>49207.200000000004</v>
      </c>
      <c r="K102" s="99">
        <f>'GPS Main Data'!BC101</f>
        <v>0</v>
      </c>
      <c r="L102" s="99">
        <f>'GPS Main Data'!BD101</f>
        <v>49207.200000000004</v>
      </c>
      <c r="M102" s="100">
        <f>'GPS Main Data'!AY101</f>
        <v>0</v>
      </c>
      <c r="N102" s="3">
        <v>2101</v>
      </c>
      <c r="O102" s="3" t="s">
        <v>415</v>
      </c>
      <c r="P102" s="3" t="s">
        <v>386</v>
      </c>
      <c r="Q102" s="3" t="str">
        <f t="shared" si="3"/>
        <v>441301</v>
      </c>
    </row>
    <row r="103" spans="1:17" x14ac:dyDescent="0.25">
      <c r="A103" s="89" t="str">
        <f>'GPS Main Data'!A102</f>
        <v>CROW WING CO</v>
      </c>
      <c r="B103" s="89" t="str">
        <f>'GPS Main Data'!B102</f>
        <v>Crow Wing</v>
      </c>
      <c r="C103" s="89" t="str">
        <f>'GPS Main Data'!C102</f>
        <v>County</v>
      </c>
      <c r="D103" s="89" t="str">
        <f>'GPS Main Data'!D102</f>
        <v>2F</v>
      </c>
      <c r="E103" s="89">
        <f>'GPS Main Data'!E102</f>
        <v>2</v>
      </c>
      <c r="F103" s="89">
        <f>'GPS Main Data'!F102</f>
        <v>121</v>
      </c>
      <c r="G103" s="89" t="str">
        <f>'GPS Main Data'!G102</f>
        <v>Brainerd Snodeos</v>
      </c>
      <c r="H103" s="52">
        <f>'GPS Main Data'!AZ102</f>
        <v>404</v>
      </c>
      <c r="I103" s="92">
        <f>'GPS Main Data'!BA102</f>
        <v>95.699999999999989</v>
      </c>
      <c r="J103" s="99">
        <f>'GPS Main Data'!BB102</f>
        <v>38662.799999999996</v>
      </c>
      <c r="K103" s="99">
        <f>'GPS Main Data'!BC102</f>
        <v>0</v>
      </c>
      <c r="L103" s="99">
        <f>'GPS Main Data'!BD102</f>
        <v>38662.799999999996</v>
      </c>
      <c r="M103" s="100">
        <f>'GPS Main Data'!AY102</f>
        <v>0</v>
      </c>
      <c r="N103" s="3">
        <v>2101</v>
      </c>
      <c r="O103" s="3" t="s">
        <v>415</v>
      </c>
      <c r="P103" s="3" t="s">
        <v>386</v>
      </c>
      <c r="Q103" s="3" t="str">
        <f t="shared" si="3"/>
        <v>441301</v>
      </c>
    </row>
    <row r="104" spans="1:17" x14ac:dyDescent="0.25">
      <c r="A104" s="89" t="str">
        <f>'GPS Main Data'!A103</f>
        <v>BENTON CO</v>
      </c>
      <c r="B104" s="89" t="str">
        <f>'GPS Main Data'!B103</f>
        <v>Benton</v>
      </c>
      <c r="C104" s="89" t="str">
        <f>'GPS Main Data'!C103</f>
        <v>County</v>
      </c>
      <c r="D104" s="89" t="str">
        <f>'GPS Main Data'!D103</f>
        <v>3A</v>
      </c>
      <c r="E104" s="89">
        <f>'GPS Main Data'!E103</f>
        <v>3</v>
      </c>
      <c r="F104" s="89">
        <f>'GPS Main Data'!F103</f>
        <v>87</v>
      </c>
      <c r="G104" s="89" t="str">
        <f>'GPS Main Data'!G103</f>
        <v>Benton County Trails</v>
      </c>
      <c r="H104" s="52">
        <f>'GPS Main Data'!AZ103</f>
        <v>310</v>
      </c>
      <c r="I104" s="92">
        <f>'GPS Main Data'!BA103</f>
        <v>106.30000000000001</v>
      </c>
      <c r="J104" s="99">
        <f>'GPS Main Data'!BB103</f>
        <v>32953</v>
      </c>
      <c r="K104" s="99">
        <f>'GPS Main Data'!BC103</f>
        <v>0</v>
      </c>
      <c r="L104" s="99">
        <f>'GPS Main Data'!BD103</f>
        <v>32953</v>
      </c>
      <c r="M104" s="100">
        <f>'GPS Main Data'!AY103</f>
        <v>2.2000000000000002</v>
      </c>
      <c r="N104" s="3">
        <v>2101</v>
      </c>
      <c r="O104" s="3" t="s">
        <v>416</v>
      </c>
      <c r="P104" s="3" t="s">
        <v>386</v>
      </c>
      <c r="Q104" s="3" t="str">
        <f t="shared" si="3"/>
        <v>441301</v>
      </c>
    </row>
    <row r="105" spans="1:17" x14ac:dyDescent="0.25">
      <c r="A105" s="89" t="str">
        <f>'GPS Main Data'!A104</f>
        <v>KANABEC CO</v>
      </c>
      <c r="B105" s="89" t="str">
        <f>'GPS Main Data'!B104</f>
        <v>Kanabec</v>
      </c>
      <c r="C105" s="89" t="str">
        <f>'GPS Main Data'!C104</f>
        <v>County</v>
      </c>
      <c r="D105" s="89" t="str">
        <f>'GPS Main Data'!D104</f>
        <v>3A</v>
      </c>
      <c r="E105" s="89">
        <f>'GPS Main Data'!E104</f>
        <v>3</v>
      </c>
      <c r="F105" s="89">
        <f>'GPS Main Data'!F104</f>
        <v>150</v>
      </c>
      <c r="G105" s="89" t="str">
        <f>'GPS Main Data'!G104</f>
        <v>East Central Riders</v>
      </c>
      <c r="H105" s="52">
        <f>'GPS Main Data'!AZ104</f>
        <v>310</v>
      </c>
      <c r="I105" s="92">
        <f>'GPS Main Data'!BA104</f>
        <v>101.20000000000002</v>
      </c>
      <c r="J105" s="99">
        <f>'GPS Main Data'!BB104</f>
        <v>31372.000000000004</v>
      </c>
      <c r="K105" s="99">
        <f>'GPS Main Data'!BC104</f>
        <v>0</v>
      </c>
      <c r="L105" s="99">
        <f>'GPS Main Data'!BD104</f>
        <v>31372.000000000004</v>
      </c>
      <c r="M105" s="100">
        <f>'GPS Main Data'!AY104</f>
        <v>2.8</v>
      </c>
      <c r="N105" s="3">
        <v>2101</v>
      </c>
      <c r="O105" s="3" t="s">
        <v>416</v>
      </c>
      <c r="P105" s="3" t="s">
        <v>386</v>
      </c>
      <c r="Q105" s="3" t="str">
        <f t="shared" si="3"/>
        <v>441301</v>
      </c>
    </row>
    <row r="106" spans="1:17" x14ac:dyDescent="0.25">
      <c r="A106" s="89" t="str">
        <f>'GPS Main Data'!A105</f>
        <v>MILLE LACS CO</v>
      </c>
      <c r="B106" s="89" t="str">
        <f>'GPS Main Data'!B105</f>
        <v>Mille Lacs</v>
      </c>
      <c r="C106" s="89" t="str">
        <f>'GPS Main Data'!C105</f>
        <v>County</v>
      </c>
      <c r="D106" s="89" t="str">
        <f>'GPS Main Data'!D105</f>
        <v>3A</v>
      </c>
      <c r="E106" s="89">
        <f>'GPS Main Data'!E105</f>
        <v>3</v>
      </c>
      <c r="F106" s="89">
        <f>'GPS Main Data'!F105</f>
        <v>163</v>
      </c>
      <c r="G106" s="89" t="str">
        <f>'GPS Main Data'!G105</f>
        <v>Mille Lacs Trails</v>
      </c>
      <c r="H106" s="52">
        <f>'GPS Main Data'!AZ105</f>
        <v>310</v>
      </c>
      <c r="I106" s="92">
        <f>'GPS Main Data'!BA105</f>
        <v>112.8</v>
      </c>
      <c r="J106" s="99">
        <f>'GPS Main Data'!BB105</f>
        <v>34968</v>
      </c>
      <c r="K106" s="99">
        <f>'GPS Main Data'!BC105</f>
        <v>0</v>
      </c>
      <c r="L106" s="99">
        <f>'GPS Main Data'!BD105</f>
        <v>34968</v>
      </c>
      <c r="M106" s="100">
        <f>'GPS Main Data'!AY105</f>
        <v>0</v>
      </c>
      <c r="N106" s="3">
        <v>2101</v>
      </c>
      <c r="O106" s="3" t="s">
        <v>416</v>
      </c>
      <c r="P106" s="3" t="s">
        <v>386</v>
      </c>
      <c r="Q106" s="3" t="str">
        <f t="shared" si="3"/>
        <v>441301</v>
      </c>
    </row>
    <row r="107" spans="1:17" x14ac:dyDescent="0.25">
      <c r="A107" s="89" t="str">
        <f>'GPS Main Data'!A106</f>
        <v>SHERBURNE CO</v>
      </c>
      <c r="B107" s="89" t="str">
        <f>'GPS Main Data'!B106</f>
        <v>Sherburne</v>
      </c>
      <c r="C107" s="89" t="str">
        <f>'GPS Main Data'!C106</f>
        <v>County</v>
      </c>
      <c r="D107" s="89" t="str">
        <f>'GPS Main Data'!D106</f>
        <v>3A</v>
      </c>
      <c r="E107" s="89">
        <f>'GPS Main Data'!E106</f>
        <v>3</v>
      </c>
      <c r="F107" s="89">
        <f>'GPS Main Data'!F106</f>
        <v>209</v>
      </c>
      <c r="G107" s="89" t="str">
        <f>'GPS Main Data'!G106</f>
        <v>Sherburne County Trails</v>
      </c>
      <c r="H107" s="52">
        <f>'GPS Main Data'!AZ106</f>
        <v>310</v>
      </c>
      <c r="I107" s="92">
        <f>'GPS Main Data'!BA106</f>
        <v>189.99999999999997</v>
      </c>
      <c r="J107" s="99">
        <f>'GPS Main Data'!BB106</f>
        <v>58899.999999999993</v>
      </c>
      <c r="K107" s="99">
        <f>'GPS Main Data'!BC106</f>
        <v>0</v>
      </c>
      <c r="L107" s="99">
        <f>'GPS Main Data'!BD106</f>
        <v>58899.999999999993</v>
      </c>
      <c r="M107" s="100">
        <f>'GPS Main Data'!AY106</f>
        <v>46.5</v>
      </c>
      <c r="N107" s="3">
        <v>2101</v>
      </c>
      <c r="O107" s="3" t="s">
        <v>416</v>
      </c>
      <c r="P107" s="3" t="s">
        <v>386</v>
      </c>
      <c r="Q107" s="3" t="str">
        <f t="shared" si="3"/>
        <v>441301</v>
      </c>
    </row>
    <row r="108" spans="1:17" x14ac:dyDescent="0.25">
      <c r="A108" s="89" t="str">
        <f>'GPS Main Data'!A107</f>
        <v>STEARNS CO</v>
      </c>
      <c r="B108" s="89" t="str">
        <f>'GPS Main Data'!B107</f>
        <v>Stearns</v>
      </c>
      <c r="C108" s="89" t="str">
        <f>'GPS Main Data'!C107</f>
        <v>County</v>
      </c>
      <c r="D108" s="89" t="str">
        <f>'GPS Main Data'!D107</f>
        <v>3A</v>
      </c>
      <c r="E108" s="89">
        <f>'GPS Main Data'!E107</f>
        <v>3</v>
      </c>
      <c r="F108" s="89">
        <f>'GPS Main Data'!F107</f>
        <v>211</v>
      </c>
      <c r="G108" s="89" t="str">
        <f>'GPS Main Data'!G107</f>
        <v>Stearns County Trails</v>
      </c>
      <c r="H108" s="52">
        <f>'GPS Main Data'!AZ107</f>
        <v>310</v>
      </c>
      <c r="I108" s="92">
        <f>'GPS Main Data'!BA107</f>
        <v>582.5</v>
      </c>
      <c r="J108" s="99">
        <f>'GPS Main Data'!BB107</f>
        <v>180575</v>
      </c>
      <c r="K108" s="99">
        <f>'GPS Main Data'!BC107</f>
        <v>0</v>
      </c>
      <c r="L108" s="99">
        <f>'GPS Main Data'!BD107</f>
        <v>180575</v>
      </c>
      <c r="M108" s="100">
        <f>'GPS Main Data'!AY107</f>
        <v>4.2</v>
      </c>
      <c r="N108" s="3">
        <v>2101</v>
      </c>
      <c r="O108" s="3" t="s">
        <v>416</v>
      </c>
      <c r="P108" s="3" t="s">
        <v>386</v>
      </c>
      <c r="Q108" s="3" t="str">
        <f t="shared" si="3"/>
        <v>441301</v>
      </c>
    </row>
    <row r="109" spans="1:17" x14ac:dyDescent="0.25">
      <c r="A109" s="89" t="str">
        <f>'GPS Main Data'!A108</f>
        <v>WRIGHT CO</v>
      </c>
      <c r="B109" s="89" t="str">
        <f>'GPS Main Data'!B108</f>
        <v>Wright</v>
      </c>
      <c r="C109" s="89" t="str">
        <f>'GPS Main Data'!C108</f>
        <v>County</v>
      </c>
      <c r="D109" s="89" t="str">
        <f>'GPS Main Data'!D108</f>
        <v>3A</v>
      </c>
      <c r="E109" s="89">
        <f>'GPS Main Data'!E108</f>
        <v>3</v>
      </c>
      <c r="F109" s="89">
        <f>'GPS Main Data'!F108</f>
        <v>219</v>
      </c>
      <c r="G109" s="89" t="str">
        <f>'GPS Main Data'!G108</f>
        <v>Wright County Trails</v>
      </c>
      <c r="H109" s="52">
        <f>'GPS Main Data'!AZ108</f>
        <v>310</v>
      </c>
      <c r="I109" s="92">
        <f>'GPS Main Data'!BA108</f>
        <v>247</v>
      </c>
      <c r="J109" s="99">
        <f>'GPS Main Data'!BB108</f>
        <v>76570</v>
      </c>
      <c r="K109" s="99">
        <f>'GPS Main Data'!BC108</f>
        <v>0</v>
      </c>
      <c r="L109" s="99">
        <f>'GPS Main Data'!BD108</f>
        <v>76570</v>
      </c>
      <c r="M109" s="100">
        <f>'GPS Main Data'!AY108</f>
        <v>56.2</v>
      </c>
      <c r="N109" s="3">
        <v>2101</v>
      </c>
      <c r="O109" s="3" t="s">
        <v>416</v>
      </c>
      <c r="P109" s="3" t="s">
        <v>386</v>
      </c>
      <c r="Q109" s="3" t="str">
        <f t="shared" si="3"/>
        <v>441301</v>
      </c>
    </row>
    <row r="110" spans="1:17" x14ac:dyDescent="0.25">
      <c r="A110" s="89" t="str">
        <f>'GPS Main Data'!A109</f>
        <v>MORRISON CO</v>
      </c>
      <c r="B110" s="89" t="str">
        <f>'GPS Main Data'!B109</f>
        <v>Morrison</v>
      </c>
      <c r="C110" s="89" t="str">
        <f>'GPS Main Data'!C109</f>
        <v>County</v>
      </c>
      <c r="D110" s="89" t="str">
        <f>'GPS Main Data'!D109</f>
        <v>3A</v>
      </c>
      <c r="E110" s="89">
        <f>'GPS Main Data'!E109</f>
        <v>3</v>
      </c>
      <c r="F110" s="89">
        <f>'GPS Main Data'!F109</f>
        <v>258</v>
      </c>
      <c r="G110" s="89" t="str">
        <f>'GPS Main Data'!G109</f>
        <v>Morrison County Rec Trails</v>
      </c>
      <c r="H110" s="52">
        <f>'GPS Main Data'!AZ109</f>
        <v>310</v>
      </c>
      <c r="I110" s="92">
        <f>'GPS Main Data'!BA109</f>
        <v>438.70000000000005</v>
      </c>
      <c r="J110" s="99">
        <f>'GPS Main Data'!BB109</f>
        <v>135997</v>
      </c>
      <c r="K110" s="99">
        <f>'GPS Main Data'!BC109</f>
        <v>0</v>
      </c>
      <c r="L110" s="99">
        <f>'GPS Main Data'!BD109</f>
        <v>135997</v>
      </c>
      <c r="M110" s="100">
        <f>'GPS Main Data'!AY109</f>
        <v>0</v>
      </c>
      <c r="N110" s="3">
        <v>2101</v>
      </c>
      <c r="O110" s="3" t="s">
        <v>416</v>
      </c>
      <c r="P110" s="3" t="s">
        <v>386</v>
      </c>
      <c r="Q110" s="3" t="str">
        <f t="shared" si="3"/>
        <v>441301</v>
      </c>
    </row>
    <row r="111" spans="1:17" x14ac:dyDescent="0.25">
      <c r="A111" s="89" t="str">
        <f>'GPS Main Data'!A110</f>
        <v>TODD CO</v>
      </c>
      <c r="B111" s="89" t="str">
        <f>'GPS Main Data'!B110</f>
        <v>Todd</v>
      </c>
      <c r="C111" s="89" t="str">
        <f>'GPS Main Data'!C110</f>
        <v>County</v>
      </c>
      <c r="D111" s="89" t="str">
        <f>'GPS Main Data'!D110</f>
        <v>3A</v>
      </c>
      <c r="E111" s="89">
        <f>'GPS Main Data'!E110</f>
        <v>3</v>
      </c>
      <c r="F111" s="89">
        <f>'GPS Main Data'!F110</f>
        <v>283</v>
      </c>
      <c r="G111" s="89" t="str">
        <f>'GPS Main Data'!G110</f>
        <v>Todd County Area Trails</v>
      </c>
      <c r="H111" s="52">
        <f>'GPS Main Data'!AZ110</f>
        <v>310</v>
      </c>
      <c r="I111" s="92">
        <f>'GPS Main Data'!BA110</f>
        <v>381.3</v>
      </c>
      <c r="J111" s="99">
        <f>'GPS Main Data'!BB110</f>
        <v>118203</v>
      </c>
      <c r="K111" s="99">
        <f>'GPS Main Data'!BC110</f>
        <v>0</v>
      </c>
      <c r="L111" s="99">
        <f>'GPS Main Data'!BD110</f>
        <v>118203</v>
      </c>
      <c r="M111" s="100">
        <f>'GPS Main Data'!AY110</f>
        <v>0</v>
      </c>
      <c r="N111" s="3">
        <v>2101</v>
      </c>
      <c r="O111" s="3" t="s">
        <v>416</v>
      </c>
      <c r="P111" s="3" t="s">
        <v>386</v>
      </c>
      <c r="Q111" s="3" t="str">
        <f t="shared" si="3"/>
        <v>441301</v>
      </c>
    </row>
    <row r="112" spans="1:17" x14ac:dyDescent="0.25">
      <c r="A112" s="89" t="str">
        <f>'GPS Main Data'!A111</f>
        <v>MILLE LACS CO</v>
      </c>
      <c r="B112" s="89" t="str">
        <f>'GPS Main Data'!B111</f>
        <v>Mille Lacs</v>
      </c>
      <c r="C112" s="89" t="str">
        <f>'GPS Main Data'!C111</f>
        <v>County</v>
      </c>
      <c r="D112" s="89" t="str">
        <f>'GPS Main Data'!D111</f>
        <v>3A</v>
      </c>
      <c r="E112" s="89">
        <f>'GPS Main Data'!E111</f>
        <v>3</v>
      </c>
      <c r="F112" s="89">
        <f>'GPS Main Data'!F111</f>
        <v>315</v>
      </c>
      <c r="G112" s="89" t="str">
        <f>'GPS Main Data'!G111</f>
        <v>Rum River Sno Riders</v>
      </c>
      <c r="H112" s="52">
        <f>'GPS Main Data'!AZ111</f>
        <v>310</v>
      </c>
      <c r="I112" s="92">
        <f>'GPS Main Data'!BA111</f>
        <v>107.10000000000001</v>
      </c>
      <c r="J112" s="99">
        <f>'GPS Main Data'!BB111</f>
        <v>33201</v>
      </c>
      <c r="K112" s="99">
        <f>'GPS Main Data'!BC111</f>
        <v>0</v>
      </c>
      <c r="L112" s="99">
        <f>'GPS Main Data'!BD111</f>
        <v>33201</v>
      </c>
      <c r="M112" s="100">
        <f>'GPS Main Data'!AY111</f>
        <v>0</v>
      </c>
      <c r="N112" s="3">
        <v>2101</v>
      </c>
      <c r="O112" s="3" t="s">
        <v>416</v>
      </c>
      <c r="P112" s="3" t="s">
        <v>386</v>
      </c>
      <c r="Q112" s="3" t="str">
        <f t="shared" si="3"/>
        <v>441301</v>
      </c>
    </row>
    <row r="113" spans="1:17" x14ac:dyDescent="0.25">
      <c r="A113" s="89" t="str">
        <f>'GPS Main Data'!A112</f>
        <v>ANOKA CO</v>
      </c>
      <c r="B113" s="89" t="str">
        <f>'GPS Main Data'!B112</f>
        <v>Anoka</v>
      </c>
      <c r="C113" s="89" t="str">
        <f>'GPS Main Data'!C112</f>
        <v>County</v>
      </c>
      <c r="D113" s="89" t="str">
        <f>'GPS Main Data'!D112</f>
        <v>3B</v>
      </c>
      <c r="E113" s="89">
        <f>'GPS Main Data'!E112</f>
        <v>3</v>
      </c>
      <c r="F113" s="89">
        <f>'GPS Main Data'!F112</f>
        <v>83</v>
      </c>
      <c r="G113" s="89" t="str">
        <f>'GPS Main Data'!G112</f>
        <v>Kiwi Krossing</v>
      </c>
      <c r="H113" s="52">
        <f>'GPS Main Data'!AZ112</f>
        <v>310</v>
      </c>
      <c r="I113" s="92">
        <f>'GPS Main Data'!BA112</f>
        <v>60.5</v>
      </c>
      <c r="J113" s="99">
        <f>'GPS Main Data'!BB112</f>
        <v>18755</v>
      </c>
      <c r="K113" s="99">
        <f>'GPS Main Data'!BC112</f>
        <v>0</v>
      </c>
      <c r="L113" s="99">
        <f>'GPS Main Data'!BD112</f>
        <v>18755</v>
      </c>
      <c r="M113" s="100">
        <f>'GPS Main Data'!AY112</f>
        <v>0</v>
      </c>
      <c r="N113" s="3">
        <v>2101</v>
      </c>
      <c r="O113" s="3" t="s">
        <v>416</v>
      </c>
      <c r="P113" s="3" t="s">
        <v>386</v>
      </c>
      <c r="Q113" s="3" t="str">
        <f t="shared" si="3"/>
        <v>441301</v>
      </c>
    </row>
    <row r="114" spans="1:17" x14ac:dyDescent="0.25">
      <c r="A114" s="89" t="str">
        <f>'GPS Main Data'!A113</f>
        <v>ANOKA CO</v>
      </c>
      <c r="B114" s="89" t="str">
        <f>'GPS Main Data'!B113</f>
        <v>Anoka</v>
      </c>
      <c r="C114" s="89" t="str">
        <f>'GPS Main Data'!C113</f>
        <v>County</v>
      </c>
      <c r="D114" s="89" t="str">
        <f>'GPS Main Data'!D113</f>
        <v>3B</v>
      </c>
      <c r="E114" s="89">
        <f>'GPS Main Data'!E113</f>
        <v>3</v>
      </c>
      <c r="F114" s="89">
        <f>'GPS Main Data'!F113</f>
        <v>84</v>
      </c>
      <c r="G114" s="89" t="str">
        <f>'GPS Main Data'!G113</f>
        <v>Rice Creek</v>
      </c>
      <c r="H114" s="52">
        <f>'GPS Main Data'!AZ113</f>
        <v>310</v>
      </c>
      <c r="I114" s="92">
        <f>'GPS Main Data'!BA113</f>
        <v>71.3</v>
      </c>
      <c r="J114" s="99">
        <f>'GPS Main Data'!BB113</f>
        <v>22103</v>
      </c>
      <c r="K114" s="99">
        <f>'GPS Main Data'!BC113</f>
        <v>0</v>
      </c>
      <c r="L114" s="99">
        <f>'GPS Main Data'!BD113</f>
        <v>22103</v>
      </c>
      <c r="M114" s="100">
        <f>'GPS Main Data'!AY113</f>
        <v>0</v>
      </c>
      <c r="N114" s="3">
        <v>2101</v>
      </c>
      <c r="O114" s="3" t="s">
        <v>416</v>
      </c>
      <c r="P114" s="3" t="s">
        <v>386</v>
      </c>
      <c r="Q114" s="3" t="str">
        <f t="shared" si="3"/>
        <v>441301</v>
      </c>
    </row>
    <row r="115" spans="1:17" x14ac:dyDescent="0.25">
      <c r="A115" s="89" t="str">
        <f>'GPS Main Data'!A114</f>
        <v>ANOKA CO</v>
      </c>
      <c r="B115" s="89" t="str">
        <f>'GPS Main Data'!B114</f>
        <v>Anoka</v>
      </c>
      <c r="C115" s="89" t="str">
        <f>'GPS Main Data'!C114</f>
        <v>County</v>
      </c>
      <c r="D115" s="89" t="str">
        <f>'GPS Main Data'!D114</f>
        <v>3B</v>
      </c>
      <c r="E115" s="89">
        <f>'GPS Main Data'!E114</f>
        <v>3</v>
      </c>
      <c r="F115" s="89">
        <f>'GPS Main Data'!F114</f>
        <v>85</v>
      </c>
      <c r="G115" s="89" t="str">
        <f>'GPS Main Data'!G114</f>
        <v>Rum River</v>
      </c>
      <c r="H115" s="52">
        <f>'GPS Main Data'!AZ114</f>
        <v>310</v>
      </c>
      <c r="I115" s="92">
        <f>'GPS Main Data'!BA114</f>
        <v>70.5</v>
      </c>
      <c r="J115" s="99">
        <f>'GPS Main Data'!BB114</f>
        <v>21855</v>
      </c>
      <c r="K115" s="99">
        <f>'GPS Main Data'!BC114</f>
        <v>0</v>
      </c>
      <c r="L115" s="99">
        <f>'GPS Main Data'!BD114</f>
        <v>21855</v>
      </c>
      <c r="M115" s="100">
        <f>'GPS Main Data'!AY114</f>
        <v>2.7</v>
      </c>
      <c r="N115" s="3">
        <v>2101</v>
      </c>
      <c r="O115" s="3" t="s">
        <v>416</v>
      </c>
      <c r="P115" s="3" t="s">
        <v>386</v>
      </c>
      <c r="Q115" s="3" t="str">
        <f t="shared" si="3"/>
        <v>441301</v>
      </c>
    </row>
    <row r="116" spans="1:17" x14ac:dyDescent="0.25">
      <c r="A116" s="89" t="str">
        <f>'GPS Main Data'!A115</f>
        <v>CHISAGO CO</v>
      </c>
      <c r="B116" s="89" t="str">
        <f>'GPS Main Data'!B115</f>
        <v>Chisago</v>
      </c>
      <c r="C116" s="89" t="str">
        <f>'GPS Main Data'!C115</f>
        <v>County</v>
      </c>
      <c r="D116" s="89" t="str">
        <f>'GPS Main Data'!D115</f>
        <v>3B</v>
      </c>
      <c r="E116" s="89">
        <f>'GPS Main Data'!E115</f>
        <v>3</v>
      </c>
      <c r="F116" s="89">
        <f>'GPS Main Data'!F115</f>
        <v>106</v>
      </c>
      <c r="G116" s="89" t="str">
        <f>'GPS Main Data'!G115</f>
        <v>Wild River</v>
      </c>
      <c r="H116" s="52">
        <f>'GPS Main Data'!AZ115</f>
        <v>310</v>
      </c>
      <c r="I116" s="92">
        <f>'GPS Main Data'!BA115</f>
        <v>108.8</v>
      </c>
      <c r="J116" s="99">
        <f>'GPS Main Data'!BB115</f>
        <v>33728</v>
      </c>
      <c r="K116" s="99">
        <f>'GPS Main Data'!BC115</f>
        <v>0</v>
      </c>
      <c r="L116" s="99">
        <f>'GPS Main Data'!BD115</f>
        <v>33728</v>
      </c>
      <c r="M116" s="100">
        <f>'GPS Main Data'!AY115</f>
        <v>14.6</v>
      </c>
      <c r="N116" s="3">
        <v>2101</v>
      </c>
      <c r="O116" s="3" t="s">
        <v>416</v>
      </c>
      <c r="P116" s="3" t="s">
        <v>386</v>
      </c>
      <c r="Q116" s="3" t="str">
        <f t="shared" si="3"/>
        <v>441301</v>
      </c>
    </row>
    <row r="117" spans="1:17" x14ac:dyDescent="0.25">
      <c r="A117" s="89" t="str">
        <f>'GPS Main Data'!A116</f>
        <v>CHISAGO CO</v>
      </c>
      <c r="B117" s="89" t="str">
        <f>'GPS Main Data'!B116</f>
        <v>Chisago</v>
      </c>
      <c r="C117" s="89" t="str">
        <f>'GPS Main Data'!C116</f>
        <v>County</v>
      </c>
      <c r="D117" s="89" t="str">
        <f>'GPS Main Data'!D116</f>
        <v>3B</v>
      </c>
      <c r="E117" s="89">
        <f>'GPS Main Data'!E116</f>
        <v>3</v>
      </c>
      <c r="F117" s="89">
        <f>'GPS Main Data'!F116</f>
        <v>107</v>
      </c>
      <c r="G117" s="89" t="str">
        <f>'GPS Main Data'!G116</f>
        <v>North Branch Sno Drifters</v>
      </c>
      <c r="H117" s="52">
        <f>'GPS Main Data'!AZ116</f>
        <v>310</v>
      </c>
      <c r="I117" s="92">
        <f>'GPS Main Data'!BA116</f>
        <v>53.400000000000006</v>
      </c>
      <c r="J117" s="99">
        <f>'GPS Main Data'!BB116</f>
        <v>16554</v>
      </c>
      <c r="K117" s="99">
        <f>'GPS Main Data'!BC116</f>
        <v>0</v>
      </c>
      <c r="L117" s="99">
        <f>'GPS Main Data'!BD116</f>
        <v>16554</v>
      </c>
      <c r="M117" s="100">
        <f>'GPS Main Data'!AY116</f>
        <v>0</v>
      </c>
      <c r="N117" s="3">
        <v>2101</v>
      </c>
      <c r="O117" s="3" t="s">
        <v>416</v>
      </c>
      <c r="P117" s="3" t="s">
        <v>386</v>
      </c>
      <c r="Q117" s="3" t="str">
        <f t="shared" si="3"/>
        <v>441301</v>
      </c>
    </row>
    <row r="118" spans="1:17" x14ac:dyDescent="0.25">
      <c r="A118" s="89" t="str">
        <f>'GPS Main Data'!A117</f>
        <v>CHISAGO CO</v>
      </c>
      <c r="B118" s="89" t="str">
        <f>'GPS Main Data'!B117</f>
        <v>Chisago</v>
      </c>
      <c r="C118" s="89" t="str">
        <f>'GPS Main Data'!C117</f>
        <v>County</v>
      </c>
      <c r="D118" s="89" t="str">
        <f>'GPS Main Data'!D117</f>
        <v>3B</v>
      </c>
      <c r="E118" s="89">
        <f>'GPS Main Data'!E117</f>
        <v>3</v>
      </c>
      <c r="F118" s="89">
        <f>'GPS Main Data'!F117</f>
        <v>108</v>
      </c>
      <c r="G118" s="89" t="str">
        <f>'GPS Main Data'!G117</f>
        <v>Rush City Sno Bugs</v>
      </c>
      <c r="H118" s="52">
        <f>'GPS Main Data'!AZ117</f>
        <v>310</v>
      </c>
      <c r="I118" s="92">
        <f>'GPS Main Data'!BA117</f>
        <v>47.8</v>
      </c>
      <c r="J118" s="99">
        <f>'GPS Main Data'!BB117</f>
        <v>14818</v>
      </c>
      <c r="K118" s="99">
        <f>'GPS Main Data'!BC117</f>
        <v>0</v>
      </c>
      <c r="L118" s="99">
        <f>'GPS Main Data'!BD117</f>
        <v>14818</v>
      </c>
      <c r="M118" s="100">
        <f>'GPS Main Data'!AY117</f>
        <v>0</v>
      </c>
      <c r="N118" s="3">
        <v>2101</v>
      </c>
      <c r="O118" s="3" t="s">
        <v>416</v>
      </c>
      <c r="P118" s="3" t="s">
        <v>386</v>
      </c>
      <c r="Q118" s="3" t="str">
        <f t="shared" si="3"/>
        <v>441301</v>
      </c>
    </row>
    <row r="119" spans="1:17" x14ac:dyDescent="0.25">
      <c r="A119" s="89" t="str">
        <f>'GPS Main Data'!A118</f>
        <v>DAKOTA CO</v>
      </c>
      <c r="B119" s="89" t="str">
        <f>'GPS Main Data'!B118</f>
        <v>Dakota</v>
      </c>
      <c r="C119" s="89" t="str">
        <f>'GPS Main Data'!C118</f>
        <v>County</v>
      </c>
      <c r="D119" s="89" t="str">
        <f>'GPS Main Data'!D118</f>
        <v>3B</v>
      </c>
      <c r="E119" s="89">
        <f>'GPS Main Data'!E118</f>
        <v>3</v>
      </c>
      <c r="F119" s="89">
        <f>'GPS Main Data'!F118</f>
        <v>122</v>
      </c>
      <c r="G119" s="89" t="str">
        <f>'GPS Main Data'!G118</f>
        <v>Inver Grove Heights Connection</v>
      </c>
      <c r="H119" s="52">
        <f>'GPS Main Data'!AZ118</f>
        <v>310</v>
      </c>
      <c r="I119" s="92">
        <f>'GPS Main Data'!BA118</f>
        <v>9.9</v>
      </c>
      <c r="J119" s="99">
        <f>'GPS Main Data'!BB118</f>
        <v>3069</v>
      </c>
      <c r="K119" s="99">
        <f>'GPS Main Data'!BC118</f>
        <v>0</v>
      </c>
      <c r="L119" s="99">
        <f>'GPS Main Data'!BD118</f>
        <v>3069</v>
      </c>
      <c r="M119" s="100">
        <f>'GPS Main Data'!AY118</f>
        <v>0</v>
      </c>
      <c r="N119" s="3">
        <v>2101</v>
      </c>
      <c r="O119" s="3" t="s">
        <v>416</v>
      </c>
      <c r="P119" s="3" t="s">
        <v>386</v>
      </c>
      <c r="Q119" s="3" t="str">
        <f t="shared" si="3"/>
        <v>441301</v>
      </c>
    </row>
    <row r="120" spans="1:17" x14ac:dyDescent="0.25">
      <c r="A120" s="89" t="str">
        <f>'GPS Main Data'!A119</f>
        <v>DAKOTA CO</v>
      </c>
      <c r="B120" s="89" t="str">
        <f>'GPS Main Data'!B119</f>
        <v>Dakota</v>
      </c>
      <c r="C120" s="89" t="str">
        <f>'GPS Main Data'!C119</f>
        <v>County</v>
      </c>
      <c r="D120" s="89" t="str">
        <f>'GPS Main Data'!D119</f>
        <v>3B</v>
      </c>
      <c r="E120" s="89">
        <f>'GPS Main Data'!E119</f>
        <v>3</v>
      </c>
      <c r="F120" s="89">
        <f>'GPS Main Data'!F119</f>
        <v>123</v>
      </c>
      <c r="G120" s="89" t="str">
        <f>'GPS Main Data'!G119</f>
        <v>Dakota County Trails</v>
      </c>
      <c r="H120" s="52">
        <f>'GPS Main Data'!AZ119</f>
        <v>310</v>
      </c>
      <c r="I120" s="92">
        <f>'GPS Main Data'!BA119</f>
        <v>125.30000000000001</v>
      </c>
      <c r="J120" s="99">
        <f>'GPS Main Data'!BB119</f>
        <v>38843</v>
      </c>
      <c r="K120" s="99">
        <f>'GPS Main Data'!BC119</f>
        <v>0</v>
      </c>
      <c r="L120" s="99">
        <f>'GPS Main Data'!BD119</f>
        <v>38843</v>
      </c>
      <c r="M120" s="100">
        <f>'GPS Main Data'!AY119</f>
        <v>14.8</v>
      </c>
      <c r="N120" s="3">
        <v>2101</v>
      </c>
      <c r="O120" s="3" t="s">
        <v>416</v>
      </c>
      <c r="P120" s="3" t="s">
        <v>386</v>
      </c>
      <c r="Q120" s="3" t="str">
        <f t="shared" si="3"/>
        <v>441301</v>
      </c>
    </row>
    <row r="121" spans="1:17" x14ac:dyDescent="0.25">
      <c r="A121" s="89" t="str">
        <f>'GPS Main Data'!A120</f>
        <v>DAKOTA CO</v>
      </c>
      <c r="B121" s="89" t="str">
        <f>'GPS Main Data'!B120</f>
        <v>Dakota</v>
      </c>
      <c r="C121" s="89" t="str">
        <f>'GPS Main Data'!C120</f>
        <v>County</v>
      </c>
      <c r="D121" s="89" t="str">
        <f>'GPS Main Data'!D120</f>
        <v>3B</v>
      </c>
      <c r="E121" s="89">
        <f>'GPS Main Data'!E120</f>
        <v>3</v>
      </c>
      <c r="F121" s="89">
        <f>'GPS Main Data'!F120</f>
        <v>124</v>
      </c>
      <c r="G121" s="89" t="str">
        <f>'GPS Main Data'!G120</f>
        <v>Waterford Warriors</v>
      </c>
      <c r="H121" s="52">
        <f>'GPS Main Data'!AZ120</f>
        <v>310</v>
      </c>
      <c r="I121" s="92">
        <f>'GPS Main Data'!BA120</f>
        <v>58.3</v>
      </c>
      <c r="J121" s="99">
        <f>'GPS Main Data'!BB120</f>
        <v>18073</v>
      </c>
      <c r="K121" s="99">
        <f>'GPS Main Data'!BC120</f>
        <v>0</v>
      </c>
      <c r="L121" s="99">
        <f>'GPS Main Data'!BD120</f>
        <v>18073</v>
      </c>
      <c r="M121" s="100">
        <f>'GPS Main Data'!AY120</f>
        <v>0</v>
      </c>
      <c r="N121" s="3">
        <v>2101</v>
      </c>
      <c r="O121" s="3" t="s">
        <v>416</v>
      </c>
      <c r="P121" s="3" t="s">
        <v>386</v>
      </c>
      <c r="Q121" s="3" t="str">
        <f t="shared" si="3"/>
        <v>441301</v>
      </c>
    </row>
    <row r="122" spans="1:17" x14ac:dyDescent="0.25">
      <c r="A122" s="89" t="str">
        <f>'GPS Main Data'!A121</f>
        <v>RANDOLPH, CITY OF</v>
      </c>
      <c r="B122" s="89" t="str">
        <f>'GPS Main Data'!B121</f>
        <v>Dakota</v>
      </c>
      <c r="C122" s="89" t="str">
        <f>'GPS Main Data'!C121</f>
        <v>City</v>
      </c>
      <c r="D122" s="89" t="str">
        <f>'GPS Main Data'!D121</f>
        <v>3B</v>
      </c>
      <c r="E122" s="89">
        <f>'GPS Main Data'!E121</f>
        <v>3</v>
      </c>
      <c r="F122" s="89">
        <f>'GPS Main Data'!F121</f>
        <v>125</v>
      </c>
      <c r="G122" s="89" t="str">
        <f>'GPS Main Data'!G121</f>
        <v>Randolph Trail</v>
      </c>
      <c r="H122" s="52">
        <f>'GPS Main Data'!AZ121</f>
        <v>310</v>
      </c>
      <c r="I122" s="92">
        <f>'GPS Main Data'!BA121</f>
        <v>26.700000000000003</v>
      </c>
      <c r="J122" s="99">
        <f>'GPS Main Data'!BB121</f>
        <v>8277</v>
      </c>
      <c r="K122" s="99">
        <f>'GPS Main Data'!BC121</f>
        <v>0</v>
      </c>
      <c r="L122" s="99">
        <f>'GPS Main Data'!BD121</f>
        <v>8277</v>
      </c>
      <c r="M122" s="100">
        <f>'GPS Main Data'!AY121</f>
        <v>0</v>
      </c>
      <c r="N122" s="3">
        <v>2101</v>
      </c>
      <c r="O122" s="3" t="s">
        <v>416</v>
      </c>
      <c r="P122" s="3" t="s">
        <v>386</v>
      </c>
      <c r="Q122" s="3" t="str">
        <f t="shared" si="3"/>
        <v>441352</v>
      </c>
    </row>
    <row r="123" spans="1:17" x14ac:dyDescent="0.25">
      <c r="A123" s="89" t="str">
        <f>'GPS Main Data'!A122</f>
        <v>ISANTI CO</v>
      </c>
      <c r="B123" s="89" t="str">
        <f>'GPS Main Data'!B122</f>
        <v>Isanti</v>
      </c>
      <c r="C123" s="89" t="str">
        <f>'GPS Main Data'!C122</f>
        <v>County</v>
      </c>
      <c r="D123" s="89" t="str">
        <f>'GPS Main Data'!D122</f>
        <v>3B</v>
      </c>
      <c r="E123" s="89">
        <f>'GPS Main Data'!E122</f>
        <v>3</v>
      </c>
      <c r="F123" s="89">
        <f>'GPS Main Data'!F122</f>
        <v>138</v>
      </c>
      <c r="G123" s="89" t="str">
        <f>'GPS Main Data'!G122</f>
        <v>Cambridge/Weber/Stark/Isanti</v>
      </c>
      <c r="H123" s="52">
        <f>'GPS Main Data'!AZ122</f>
        <v>310</v>
      </c>
      <c r="I123" s="92">
        <f>'GPS Main Data'!BA122</f>
        <v>46.599999999999994</v>
      </c>
      <c r="J123" s="99">
        <f>'GPS Main Data'!BB122</f>
        <v>14445.999999999998</v>
      </c>
      <c r="K123" s="99">
        <f>'GPS Main Data'!BC122</f>
        <v>0</v>
      </c>
      <c r="L123" s="99">
        <f>'GPS Main Data'!BD122</f>
        <v>14445.999999999998</v>
      </c>
      <c r="M123" s="100">
        <f>'GPS Main Data'!AY122</f>
        <v>0</v>
      </c>
      <c r="N123" s="3">
        <v>2101</v>
      </c>
      <c r="O123" s="3" t="s">
        <v>416</v>
      </c>
      <c r="P123" s="3" t="s">
        <v>386</v>
      </c>
      <c r="Q123" s="3" t="str">
        <f t="shared" si="3"/>
        <v>441301</v>
      </c>
    </row>
    <row r="124" spans="1:17" x14ac:dyDescent="0.25">
      <c r="A124" s="89" t="str">
        <f>'GPS Main Data'!A123</f>
        <v>ISANTI CO</v>
      </c>
      <c r="B124" s="89" t="str">
        <f>'GPS Main Data'!B123</f>
        <v>Isanti</v>
      </c>
      <c r="C124" s="89" t="str">
        <f>'GPS Main Data'!C123</f>
        <v>County</v>
      </c>
      <c r="D124" s="89" t="str">
        <f>'GPS Main Data'!D123</f>
        <v>3B</v>
      </c>
      <c r="E124" s="89">
        <f>'GPS Main Data'!E123</f>
        <v>3</v>
      </c>
      <c r="F124" s="89">
        <f>'GPS Main Data'!F123</f>
        <v>139</v>
      </c>
      <c r="G124" s="89" t="str">
        <f>'GPS Main Data'!G123</f>
        <v>Northern Light/Grandy/Bock</v>
      </c>
      <c r="H124" s="52">
        <f>'GPS Main Data'!AZ123</f>
        <v>310</v>
      </c>
      <c r="I124" s="92">
        <f>'GPS Main Data'!BA123</f>
        <v>45.900000000000006</v>
      </c>
      <c r="J124" s="99">
        <f>'GPS Main Data'!BB123</f>
        <v>14229.000000000002</v>
      </c>
      <c r="K124" s="99">
        <f>'GPS Main Data'!BC123</f>
        <v>0</v>
      </c>
      <c r="L124" s="99">
        <f>'GPS Main Data'!BD123</f>
        <v>14229.000000000002</v>
      </c>
      <c r="M124" s="100">
        <f>'GPS Main Data'!AY123</f>
        <v>0</v>
      </c>
      <c r="N124" s="3">
        <v>2101</v>
      </c>
      <c r="O124" s="3" t="s">
        <v>416</v>
      </c>
      <c r="P124" s="3" t="s">
        <v>386</v>
      </c>
      <c r="Q124" s="3" t="str">
        <f t="shared" si="3"/>
        <v>441301</v>
      </c>
    </row>
    <row r="125" spans="1:17" x14ac:dyDescent="0.25">
      <c r="A125" s="89" t="str">
        <f>'GPS Main Data'!A124</f>
        <v>ISANTI CO</v>
      </c>
      <c r="B125" s="89" t="str">
        <f>'GPS Main Data'!B124</f>
        <v>Isanti</v>
      </c>
      <c r="C125" s="89" t="str">
        <f>'GPS Main Data'!C124</f>
        <v>County</v>
      </c>
      <c r="D125" s="89" t="str">
        <f>'GPS Main Data'!D124</f>
        <v>3B</v>
      </c>
      <c r="E125" s="89">
        <f>'GPS Main Data'!E124</f>
        <v>3</v>
      </c>
      <c r="F125" s="89">
        <f>'GPS Main Data'!F124</f>
        <v>140</v>
      </c>
      <c r="G125" s="89" t="str">
        <f>'GPS Main Data'!G124</f>
        <v>Mystic Trails</v>
      </c>
      <c r="H125" s="52">
        <f>'GPS Main Data'!AZ124</f>
        <v>310</v>
      </c>
      <c r="I125" s="92">
        <f>'GPS Main Data'!BA124</f>
        <v>144.5</v>
      </c>
      <c r="J125" s="99">
        <f>'GPS Main Data'!BB124</f>
        <v>44795</v>
      </c>
      <c r="K125" s="99">
        <f>'GPS Main Data'!BC124</f>
        <v>0</v>
      </c>
      <c r="L125" s="99">
        <f>'GPS Main Data'!BD124</f>
        <v>44795</v>
      </c>
      <c r="M125" s="100">
        <f>'GPS Main Data'!AY124</f>
        <v>0</v>
      </c>
      <c r="N125" s="3">
        <v>2101</v>
      </c>
      <c r="O125" s="3" t="s">
        <v>416</v>
      </c>
      <c r="P125" s="3" t="s">
        <v>386</v>
      </c>
      <c r="Q125" s="3" t="str">
        <f t="shared" si="3"/>
        <v>441301</v>
      </c>
    </row>
    <row r="126" spans="1:17" x14ac:dyDescent="0.25">
      <c r="A126" s="89" t="str">
        <f>'GPS Main Data'!A125</f>
        <v>SCOTT CO</v>
      </c>
      <c r="B126" s="89" t="str">
        <f>'GPS Main Data'!B125</f>
        <v>Scott</v>
      </c>
      <c r="C126" s="89" t="str">
        <f>'GPS Main Data'!C125</f>
        <v>County</v>
      </c>
      <c r="D126" s="89" t="str">
        <f>'GPS Main Data'!D125</f>
        <v>3B</v>
      </c>
      <c r="E126" s="89">
        <f>'GPS Main Data'!E125</f>
        <v>3</v>
      </c>
      <c r="F126" s="89">
        <f>'GPS Main Data'!F125</f>
        <v>208</v>
      </c>
      <c r="G126" s="89" t="str">
        <f>'GPS Main Data'!G125</f>
        <v>Scott County Sno Trail</v>
      </c>
      <c r="H126" s="52">
        <f>'GPS Main Data'!AZ125</f>
        <v>310</v>
      </c>
      <c r="I126" s="92">
        <f>'GPS Main Data'!BA125</f>
        <v>236.3</v>
      </c>
      <c r="J126" s="99">
        <f>'GPS Main Data'!BB125</f>
        <v>73253</v>
      </c>
      <c r="K126" s="99">
        <f>'GPS Main Data'!BC125</f>
        <v>0</v>
      </c>
      <c r="L126" s="99">
        <f>'GPS Main Data'!BD125</f>
        <v>73253</v>
      </c>
      <c r="M126" s="100">
        <f>'GPS Main Data'!AY125</f>
        <v>7.2</v>
      </c>
      <c r="N126" s="3">
        <v>2101</v>
      </c>
      <c r="O126" s="3" t="s">
        <v>416</v>
      </c>
      <c r="P126" s="3" t="s">
        <v>386</v>
      </c>
      <c r="Q126" s="3" t="str">
        <f t="shared" si="3"/>
        <v>441301</v>
      </c>
    </row>
    <row r="127" spans="1:17" x14ac:dyDescent="0.25">
      <c r="A127" s="89" t="str">
        <f>'GPS Main Data'!A126</f>
        <v>WASHINGTON CO</v>
      </c>
      <c r="B127" s="89" t="str">
        <f>'GPS Main Data'!B126</f>
        <v>Washington</v>
      </c>
      <c r="C127" s="89" t="str">
        <f>'GPS Main Data'!C126</f>
        <v>County</v>
      </c>
      <c r="D127" s="89" t="str">
        <f>'GPS Main Data'!D126</f>
        <v>3B</v>
      </c>
      <c r="E127" s="89">
        <f>'GPS Main Data'!E126</f>
        <v>3</v>
      </c>
      <c r="F127" s="89">
        <f>'GPS Main Data'!F126</f>
        <v>216</v>
      </c>
      <c r="G127" s="89" t="str">
        <f>'GPS Main Data'!G126</f>
        <v>Star Trail</v>
      </c>
      <c r="H127" s="52">
        <f>'GPS Main Data'!AZ126</f>
        <v>310</v>
      </c>
      <c r="I127" s="92">
        <f>'GPS Main Data'!BA126</f>
        <v>157.50000000000003</v>
      </c>
      <c r="J127" s="99">
        <f>'GPS Main Data'!BB126</f>
        <v>48825.000000000007</v>
      </c>
      <c r="K127" s="99">
        <f>'GPS Main Data'!BC126</f>
        <v>0</v>
      </c>
      <c r="L127" s="99">
        <f>'GPS Main Data'!BD126</f>
        <v>48825.000000000007</v>
      </c>
      <c r="M127" s="100">
        <f>'GPS Main Data'!AY126</f>
        <v>0</v>
      </c>
      <c r="N127" s="3">
        <v>2101</v>
      </c>
      <c r="O127" s="3" t="s">
        <v>416</v>
      </c>
      <c r="P127" s="3" t="s">
        <v>386</v>
      </c>
      <c r="Q127" s="3" t="str">
        <f t="shared" si="3"/>
        <v>441301</v>
      </c>
    </row>
    <row r="128" spans="1:17" x14ac:dyDescent="0.25">
      <c r="A128" s="89" t="str">
        <f>'GPS Main Data'!A127</f>
        <v>LAKEVILLE, CITY OF</v>
      </c>
      <c r="B128" s="89" t="str">
        <f>'GPS Main Data'!B127</f>
        <v>Dakota</v>
      </c>
      <c r="C128" s="89" t="str">
        <f>'GPS Main Data'!C127</f>
        <v>City</v>
      </c>
      <c r="D128" s="89" t="str">
        <f>'GPS Main Data'!D127</f>
        <v>3B</v>
      </c>
      <c r="E128" s="89">
        <f>'GPS Main Data'!E127</f>
        <v>3</v>
      </c>
      <c r="F128" s="89">
        <f>'GPS Main Data'!F127</f>
        <v>223</v>
      </c>
      <c r="G128" s="89" t="str">
        <f>'GPS Main Data'!G127</f>
        <v>LakeVille Sno Trackers</v>
      </c>
      <c r="H128" s="52">
        <f>'GPS Main Data'!AZ127</f>
        <v>310</v>
      </c>
      <c r="I128" s="92">
        <f>'GPS Main Data'!BA127</f>
        <v>56.3</v>
      </c>
      <c r="J128" s="99">
        <f>'GPS Main Data'!BB127</f>
        <v>17453</v>
      </c>
      <c r="K128" s="99">
        <f>'GPS Main Data'!BC127</f>
        <v>0</v>
      </c>
      <c r="L128" s="99">
        <f>'GPS Main Data'!BD127</f>
        <v>17453</v>
      </c>
      <c r="M128" s="100">
        <f>'GPS Main Data'!AY127</f>
        <v>5.6</v>
      </c>
      <c r="N128" s="3">
        <v>2101</v>
      </c>
      <c r="O128" s="3" t="s">
        <v>416</v>
      </c>
      <c r="P128" s="3" t="s">
        <v>386</v>
      </c>
      <c r="Q128" s="3" t="str">
        <f t="shared" si="3"/>
        <v>441352</v>
      </c>
    </row>
    <row r="129" spans="1:17" x14ac:dyDescent="0.25">
      <c r="A129" s="89" t="str">
        <f>'GPS Main Data'!A128</f>
        <v>CORCORAN, CITY OF</v>
      </c>
      <c r="B129" s="89" t="str">
        <f>'GPS Main Data'!B128</f>
        <v>Hennepin</v>
      </c>
      <c r="C129" s="89" t="str">
        <f>'GPS Main Data'!C128</f>
        <v>City</v>
      </c>
      <c r="D129" s="89" t="str">
        <f>'GPS Main Data'!D128</f>
        <v>3B</v>
      </c>
      <c r="E129" s="89">
        <f>'GPS Main Data'!E128</f>
        <v>3</v>
      </c>
      <c r="F129" s="89">
        <f>'GPS Main Data'!F128</f>
        <v>224</v>
      </c>
      <c r="G129" s="89" t="str">
        <f>'GPS Main Data'!G128</f>
        <v>Northwest Trails</v>
      </c>
      <c r="H129" s="52">
        <f>'GPS Main Data'!AZ128</f>
        <v>310</v>
      </c>
      <c r="I129" s="92">
        <f>'GPS Main Data'!BA128</f>
        <v>138.69999999999999</v>
      </c>
      <c r="J129" s="99">
        <f>'GPS Main Data'!BB128</f>
        <v>42997</v>
      </c>
      <c r="K129" s="99">
        <f>'GPS Main Data'!BC128</f>
        <v>0</v>
      </c>
      <c r="L129" s="99">
        <f>'GPS Main Data'!BD128</f>
        <v>42997</v>
      </c>
      <c r="M129" s="100">
        <f>'GPS Main Data'!AY128</f>
        <v>21.6</v>
      </c>
      <c r="N129" s="3">
        <v>2101</v>
      </c>
      <c r="O129" s="3" t="s">
        <v>416</v>
      </c>
      <c r="P129" s="3" t="s">
        <v>386</v>
      </c>
      <c r="Q129" s="3" t="str">
        <f t="shared" si="3"/>
        <v>441352</v>
      </c>
    </row>
    <row r="130" spans="1:17" x14ac:dyDescent="0.25">
      <c r="A130" s="89" t="str">
        <f>'GPS Main Data'!A129</f>
        <v>MOUND, CITY OF</v>
      </c>
      <c r="B130" s="89" t="str">
        <f>'GPS Main Data'!B129</f>
        <v>Hennepin</v>
      </c>
      <c r="C130" s="89" t="str">
        <f>'GPS Main Data'!C129</f>
        <v>City</v>
      </c>
      <c r="D130" s="89" t="str">
        <f>'GPS Main Data'!D129</f>
        <v>3B</v>
      </c>
      <c r="E130" s="89">
        <f>'GPS Main Data'!E129</f>
        <v>3</v>
      </c>
      <c r="F130" s="89">
        <f>'GPS Main Data'!F129</f>
        <v>225</v>
      </c>
      <c r="G130" s="89" t="str">
        <f>'GPS Main Data'!G129</f>
        <v>Southwest Trails</v>
      </c>
      <c r="H130" s="52">
        <f>'GPS Main Data'!AZ129</f>
        <v>310</v>
      </c>
      <c r="I130" s="92">
        <f>'GPS Main Data'!BA129</f>
        <v>98.7</v>
      </c>
      <c r="J130" s="99">
        <f>'GPS Main Data'!BB129</f>
        <v>30597</v>
      </c>
      <c r="K130" s="99">
        <f>'GPS Main Data'!BC129</f>
        <v>0</v>
      </c>
      <c r="L130" s="99">
        <f>'GPS Main Data'!BD129</f>
        <v>30597</v>
      </c>
      <c r="M130" s="100">
        <f>'GPS Main Data'!AY129</f>
        <v>19.8</v>
      </c>
      <c r="N130" s="3">
        <v>2101</v>
      </c>
      <c r="O130" s="3" t="s">
        <v>416</v>
      </c>
      <c r="P130" s="3" t="s">
        <v>386</v>
      </c>
      <c r="Q130" s="3" t="str">
        <f t="shared" si="3"/>
        <v>441352</v>
      </c>
    </row>
    <row r="131" spans="1:17" x14ac:dyDescent="0.25">
      <c r="A131" s="89" t="str">
        <f>'GPS Main Data'!A130</f>
        <v>RUSHFORD, CITY OF</v>
      </c>
      <c r="B131" s="89" t="str">
        <f>'GPS Main Data'!B130</f>
        <v>Fillmore</v>
      </c>
      <c r="C131" s="89" t="str">
        <f>'GPS Main Data'!C130</f>
        <v>City</v>
      </c>
      <c r="D131" s="89" t="str">
        <f>'GPS Main Data'!D130</f>
        <v>3C</v>
      </c>
      <c r="E131" s="89">
        <f>'GPS Main Data'!E130</f>
        <v>3</v>
      </c>
      <c r="F131" s="89">
        <f>'GPS Main Data'!F130</f>
        <v>129</v>
      </c>
      <c r="G131" s="89" t="str">
        <f>'GPS Main Data'!G130</f>
        <v>Valley Crest Trail</v>
      </c>
      <c r="H131" s="52">
        <f>'GPS Main Data'!AZ130</f>
        <v>264</v>
      </c>
      <c r="I131" s="92">
        <f>'GPS Main Data'!BA130</f>
        <v>71.099999999999994</v>
      </c>
      <c r="J131" s="99">
        <f>'GPS Main Data'!BB130</f>
        <v>18770.399999999998</v>
      </c>
      <c r="K131" s="99">
        <f>'GPS Main Data'!BC130</f>
        <v>0</v>
      </c>
      <c r="L131" s="99">
        <f>'GPS Main Data'!BD130</f>
        <v>18770.399999999998</v>
      </c>
      <c r="M131" s="100">
        <f>'GPS Main Data'!AY130</f>
        <v>0</v>
      </c>
      <c r="N131" s="3">
        <v>2101</v>
      </c>
      <c r="O131" s="3" t="s">
        <v>416</v>
      </c>
      <c r="P131" s="3" t="s">
        <v>386</v>
      </c>
      <c r="Q131" s="3" t="str">
        <f t="shared" si="3"/>
        <v>441352</v>
      </c>
    </row>
    <row r="132" spans="1:17" x14ac:dyDescent="0.25">
      <c r="A132" s="89" t="str">
        <f>'GPS Main Data'!A131</f>
        <v>FILLMORE CO</v>
      </c>
      <c r="B132" s="89" t="str">
        <f>'GPS Main Data'!B131</f>
        <v>Fillmore</v>
      </c>
      <c r="C132" s="89" t="str">
        <f>'GPS Main Data'!C131</f>
        <v>County</v>
      </c>
      <c r="D132" s="89" t="str">
        <f>'GPS Main Data'!D131</f>
        <v>3C</v>
      </c>
      <c r="E132" s="89">
        <f>'GPS Main Data'!E131</f>
        <v>3</v>
      </c>
      <c r="F132" s="89">
        <f>'GPS Main Data'!F131</f>
        <v>130</v>
      </c>
      <c r="G132" s="89" t="str">
        <f>'GPS Main Data'!G131</f>
        <v>Mabel Trail Busters</v>
      </c>
      <c r="H132" s="52">
        <f>'GPS Main Data'!AZ131</f>
        <v>264</v>
      </c>
      <c r="I132" s="92">
        <f>'GPS Main Data'!BA131</f>
        <v>51.4</v>
      </c>
      <c r="J132" s="99">
        <f>'GPS Main Data'!BB131</f>
        <v>13569.6</v>
      </c>
      <c r="K132" s="99">
        <f>'GPS Main Data'!BC131</f>
        <v>0</v>
      </c>
      <c r="L132" s="99">
        <f>'GPS Main Data'!BD131</f>
        <v>13569.6</v>
      </c>
      <c r="M132" s="100">
        <f>'GPS Main Data'!AY131</f>
        <v>1</v>
      </c>
      <c r="N132" s="3">
        <v>2101</v>
      </c>
      <c r="O132" s="3" t="s">
        <v>416</v>
      </c>
      <c r="P132" s="3" t="s">
        <v>386</v>
      </c>
      <c r="Q132" s="3" t="str">
        <f t="shared" si="3"/>
        <v>441301</v>
      </c>
    </row>
    <row r="133" spans="1:17" x14ac:dyDescent="0.25">
      <c r="A133" s="89" t="str">
        <f>'GPS Main Data'!A132</f>
        <v>FILLMORE CO</v>
      </c>
      <c r="B133" s="89" t="str">
        <f>'GPS Main Data'!B132</f>
        <v>Fillmore</v>
      </c>
      <c r="C133" s="89" t="str">
        <f>'GPS Main Data'!C132</f>
        <v>County</v>
      </c>
      <c r="D133" s="89" t="str">
        <f>'GPS Main Data'!D132</f>
        <v>3C</v>
      </c>
      <c r="E133" s="89">
        <f>'GPS Main Data'!E132</f>
        <v>3</v>
      </c>
      <c r="F133" s="89">
        <f>'GPS Main Data'!F132</f>
        <v>131</v>
      </c>
      <c r="G133" s="89" t="str">
        <f>'GPS Main Data'!G132</f>
        <v>Tri-County Trail</v>
      </c>
      <c r="H133" s="52">
        <f>'GPS Main Data'!AZ132</f>
        <v>264</v>
      </c>
      <c r="I133" s="92">
        <f>'GPS Main Data'!BA132</f>
        <v>63.8</v>
      </c>
      <c r="J133" s="99">
        <f>'GPS Main Data'!BB132</f>
        <v>16843.2</v>
      </c>
      <c r="K133" s="99">
        <f>'GPS Main Data'!BC132</f>
        <v>0</v>
      </c>
      <c r="L133" s="99">
        <f>'GPS Main Data'!BD132</f>
        <v>16843.2</v>
      </c>
      <c r="M133" s="100">
        <f>'GPS Main Data'!AY132</f>
        <v>2.2999999999999998</v>
      </c>
      <c r="N133" s="3">
        <v>2101</v>
      </c>
      <c r="O133" s="3" t="s">
        <v>416</v>
      </c>
      <c r="P133" s="3" t="s">
        <v>386</v>
      </c>
      <c r="Q133" s="3" t="str">
        <f t="shared" ref="Q133:Q164" si="4">IF(C133="County","441301","441352")</f>
        <v>441301</v>
      </c>
    </row>
    <row r="134" spans="1:17" x14ac:dyDescent="0.25">
      <c r="A134" s="89" t="str">
        <f>'GPS Main Data'!A133</f>
        <v>FILLMORE CO</v>
      </c>
      <c r="B134" s="89" t="str">
        <f>'GPS Main Data'!B133</f>
        <v>Fillmore</v>
      </c>
      <c r="C134" s="89" t="str">
        <f>'GPS Main Data'!C133</f>
        <v>County</v>
      </c>
      <c r="D134" s="89" t="str">
        <f>'GPS Main Data'!D133</f>
        <v>3C</v>
      </c>
      <c r="E134" s="89">
        <f>'GPS Main Data'!E133</f>
        <v>3</v>
      </c>
      <c r="F134" s="89">
        <f>'GPS Main Data'!F133</f>
        <v>132</v>
      </c>
      <c r="G134" s="89" t="str">
        <f>'GPS Main Data'!G133</f>
        <v>Hiawatha I &amp; II</v>
      </c>
      <c r="H134" s="52">
        <f>'GPS Main Data'!AZ133</f>
        <v>264</v>
      </c>
      <c r="I134" s="92">
        <f>'GPS Main Data'!BA133</f>
        <v>109.6</v>
      </c>
      <c r="J134" s="99">
        <f>'GPS Main Data'!BB133</f>
        <v>28934.399999999998</v>
      </c>
      <c r="K134" s="99">
        <f>'GPS Main Data'!BC133</f>
        <v>0</v>
      </c>
      <c r="L134" s="99">
        <f>'GPS Main Data'!BD133</f>
        <v>28934.399999999998</v>
      </c>
      <c r="M134" s="100">
        <f>'GPS Main Data'!AY133</f>
        <v>0</v>
      </c>
      <c r="N134" s="3">
        <v>2101</v>
      </c>
      <c r="O134" s="3" t="s">
        <v>416</v>
      </c>
      <c r="P134" s="3" t="s">
        <v>386</v>
      </c>
      <c r="Q134" s="3" t="str">
        <f t="shared" si="4"/>
        <v>441301</v>
      </c>
    </row>
    <row r="135" spans="1:17" x14ac:dyDescent="0.25">
      <c r="A135" s="89" t="str">
        <f>'GPS Main Data'!A134</f>
        <v>HOUSTON CO</v>
      </c>
      <c r="B135" s="89" t="str">
        <f>'GPS Main Data'!B134</f>
        <v>Houston</v>
      </c>
      <c r="C135" s="89" t="str">
        <f>'GPS Main Data'!C134</f>
        <v>County</v>
      </c>
      <c r="D135" s="89" t="str">
        <f>'GPS Main Data'!D134</f>
        <v>3C</v>
      </c>
      <c r="E135" s="89">
        <f>'GPS Main Data'!E134</f>
        <v>3</v>
      </c>
      <c r="F135" s="89">
        <f>'GPS Main Data'!F134</f>
        <v>134</v>
      </c>
      <c r="G135" s="89" t="str">
        <f>'GPS Main Data'!G134</f>
        <v>Gopherland Trail</v>
      </c>
      <c r="H135" s="52">
        <f>'GPS Main Data'!AZ134</f>
        <v>264</v>
      </c>
      <c r="I135" s="92">
        <f>'GPS Main Data'!BA134</f>
        <v>171.9</v>
      </c>
      <c r="J135" s="99">
        <f>'GPS Main Data'!BB134</f>
        <v>45381.599999999999</v>
      </c>
      <c r="K135" s="99">
        <f>'GPS Main Data'!BC134</f>
        <v>0</v>
      </c>
      <c r="L135" s="99">
        <f>'GPS Main Data'!BD134</f>
        <v>45381.599999999999</v>
      </c>
      <c r="M135" s="100">
        <f>'GPS Main Data'!AY134</f>
        <v>1.9</v>
      </c>
      <c r="N135" s="3">
        <v>2101</v>
      </c>
      <c r="O135" s="3" t="s">
        <v>416</v>
      </c>
      <c r="P135" s="3" t="s">
        <v>386</v>
      </c>
      <c r="Q135" s="3" t="str">
        <f t="shared" si="4"/>
        <v>441301</v>
      </c>
    </row>
    <row r="136" spans="1:17" x14ac:dyDescent="0.25">
      <c r="A136" s="89" t="str">
        <f>'GPS Main Data'!A135</f>
        <v>HOUSTON CO</v>
      </c>
      <c r="B136" s="89" t="str">
        <f>'GPS Main Data'!B135</f>
        <v>Houston</v>
      </c>
      <c r="C136" s="89" t="str">
        <f>'GPS Main Data'!C135</f>
        <v>County</v>
      </c>
      <c r="D136" s="89" t="str">
        <f>'GPS Main Data'!D135</f>
        <v>3C</v>
      </c>
      <c r="E136" s="89">
        <f>'GPS Main Data'!E135</f>
        <v>3</v>
      </c>
      <c r="F136" s="89">
        <f>'GPS Main Data'!F135</f>
        <v>135</v>
      </c>
      <c r="G136" s="89" t="str">
        <f>'GPS Main Data'!G135</f>
        <v>LaCrescent Trail</v>
      </c>
      <c r="H136" s="52">
        <f>'GPS Main Data'!AZ135</f>
        <v>264</v>
      </c>
      <c r="I136" s="92">
        <f>'GPS Main Data'!BA135</f>
        <v>62.7</v>
      </c>
      <c r="J136" s="99">
        <f>'GPS Main Data'!BB135</f>
        <v>16552.8</v>
      </c>
      <c r="K136" s="99">
        <f>'GPS Main Data'!BC135</f>
        <v>0</v>
      </c>
      <c r="L136" s="99">
        <f>'GPS Main Data'!BD135</f>
        <v>16552.8</v>
      </c>
      <c r="M136" s="100">
        <f>'GPS Main Data'!AY135</f>
        <v>5.5</v>
      </c>
      <c r="N136" s="3">
        <v>2101</v>
      </c>
      <c r="O136" s="3" t="s">
        <v>416</v>
      </c>
      <c r="P136" s="3" t="s">
        <v>386</v>
      </c>
      <c r="Q136" s="3" t="str">
        <f t="shared" si="4"/>
        <v>441301</v>
      </c>
    </row>
    <row r="137" spans="1:17" x14ac:dyDescent="0.25">
      <c r="A137" s="89" t="str">
        <f>'GPS Main Data'!A136</f>
        <v>HOUSTON CO</v>
      </c>
      <c r="B137" s="89" t="str">
        <f>'GPS Main Data'!B136</f>
        <v>Houston</v>
      </c>
      <c r="C137" s="89" t="str">
        <f>'GPS Main Data'!C136</f>
        <v>County</v>
      </c>
      <c r="D137" s="89" t="str">
        <f>'GPS Main Data'!D136</f>
        <v>3C</v>
      </c>
      <c r="E137" s="89">
        <f>'GPS Main Data'!E136</f>
        <v>3</v>
      </c>
      <c r="F137" s="89">
        <f>'GPS Main Data'!F136</f>
        <v>136</v>
      </c>
      <c r="G137" s="89" t="str">
        <f>'GPS Main Data'!G136</f>
        <v>Viking Ridge Spring Grove</v>
      </c>
      <c r="H137" s="52">
        <f>'GPS Main Data'!AZ136</f>
        <v>264</v>
      </c>
      <c r="I137" s="92">
        <f>'GPS Main Data'!BA136</f>
        <v>66.5</v>
      </c>
      <c r="J137" s="99">
        <f>'GPS Main Data'!BB136</f>
        <v>17556</v>
      </c>
      <c r="K137" s="99">
        <f>'GPS Main Data'!BC136</f>
        <v>0</v>
      </c>
      <c r="L137" s="99">
        <f>'GPS Main Data'!BD136</f>
        <v>17556</v>
      </c>
      <c r="M137" s="100">
        <f>'GPS Main Data'!AY136</f>
        <v>6.4</v>
      </c>
      <c r="N137" s="3">
        <v>2101</v>
      </c>
      <c r="O137" s="3" t="s">
        <v>416</v>
      </c>
      <c r="P137" s="3" t="s">
        <v>386</v>
      </c>
      <c r="Q137" s="3" t="str">
        <f t="shared" si="4"/>
        <v>441301</v>
      </c>
    </row>
    <row r="138" spans="1:17" x14ac:dyDescent="0.25">
      <c r="A138" s="89" t="str">
        <f>'GPS Main Data'!A137</f>
        <v>HOUSTON CO</v>
      </c>
      <c r="B138" s="89" t="str">
        <f>'GPS Main Data'!B137</f>
        <v>Houston</v>
      </c>
      <c r="C138" s="89" t="str">
        <f>'GPS Main Data'!C137</f>
        <v>County</v>
      </c>
      <c r="D138" s="89" t="str">
        <f>'GPS Main Data'!D137</f>
        <v>3C</v>
      </c>
      <c r="E138" s="89">
        <f>'GPS Main Data'!E137</f>
        <v>3</v>
      </c>
      <c r="F138" s="89">
        <f>'GPS Main Data'!F137</f>
        <v>137</v>
      </c>
      <c r="G138" s="89" t="str">
        <f>'GPS Main Data'!G137</f>
        <v>Money Creek and TH 76 Trail</v>
      </c>
      <c r="H138" s="52">
        <f>'GPS Main Data'!AZ137</f>
        <v>264</v>
      </c>
      <c r="I138" s="92">
        <f>'GPS Main Data'!BA137</f>
        <v>80.5</v>
      </c>
      <c r="J138" s="99">
        <f>'GPS Main Data'!BB137</f>
        <v>21252</v>
      </c>
      <c r="K138" s="99">
        <f>'GPS Main Data'!BC137</f>
        <v>0</v>
      </c>
      <c r="L138" s="99">
        <f>'GPS Main Data'!BD137</f>
        <v>21252</v>
      </c>
      <c r="M138" s="100">
        <f>'GPS Main Data'!AY137</f>
        <v>0</v>
      </c>
      <c r="N138" s="3">
        <v>2101</v>
      </c>
      <c r="O138" s="3" t="s">
        <v>416</v>
      </c>
      <c r="P138" s="3" t="s">
        <v>386</v>
      </c>
      <c r="Q138" s="3" t="str">
        <f t="shared" si="4"/>
        <v>441301</v>
      </c>
    </row>
    <row r="139" spans="1:17" x14ac:dyDescent="0.25">
      <c r="A139" s="89" t="str">
        <f>'GPS Main Data'!A138</f>
        <v>OLMSTED CO</v>
      </c>
      <c r="B139" s="89" t="str">
        <f>'GPS Main Data'!B138</f>
        <v>Olmsted</v>
      </c>
      <c r="C139" s="89" t="str">
        <f>'GPS Main Data'!C138</f>
        <v>County</v>
      </c>
      <c r="D139" s="89" t="str">
        <f>'GPS Main Data'!D138</f>
        <v>3C</v>
      </c>
      <c r="E139" s="89">
        <f>'GPS Main Data'!E138</f>
        <v>3</v>
      </c>
      <c r="F139" s="89">
        <f>'GPS Main Data'!F138</f>
        <v>181</v>
      </c>
      <c r="G139" s="89" t="str">
        <f>'GPS Main Data'!G138</f>
        <v>Driftskippers Trail</v>
      </c>
      <c r="H139" s="52">
        <f>'GPS Main Data'!AZ138</f>
        <v>264</v>
      </c>
      <c r="I139" s="92">
        <f>'GPS Main Data'!BA138</f>
        <v>47.400000000000006</v>
      </c>
      <c r="J139" s="99">
        <f>'GPS Main Data'!BB138</f>
        <v>12513.600000000002</v>
      </c>
      <c r="K139" s="99">
        <f>'GPS Main Data'!BC138</f>
        <v>0</v>
      </c>
      <c r="L139" s="99">
        <f>'GPS Main Data'!BD138</f>
        <v>12513.600000000002</v>
      </c>
      <c r="M139" s="100">
        <f>'GPS Main Data'!AY138</f>
        <v>0</v>
      </c>
      <c r="N139" s="3">
        <v>2101</v>
      </c>
      <c r="O139" s="3" t="s">
        <v>416</v>
      </c>
      <c r="P139" s="3" t="s">
        <v>386</v>
      </c>
      <c r="Q139" s="3" t="str">
        <f t="shared" si="4"/>
        <v>441301</v>
      </c>
    </row>
    <row r="140" spans="1:17" x14ac:dyDescent="0.25">
      <c r="A140" s="89" t="str">
        <f>'GPS Main Data'!A139</f>
        <v>OLMSTED CO</v>
      </c>
      <c r="B140" s="89" t="str">
        <f>'GPS Main Data'!B139</f>
        <v>Olmsted</v>
      </c>
      <c r="C140" s="89" t="str">
        <f>'GPS Main Data'!C139</f>
        <v>County</v>
      </c>
      <c r="D140" s="89" t="str">
        <f>'GPS Main Data'!D139</f>
        <v>3C</v>
      </c>
      <c r="E140" s="89">
        <f>'GPS Main Data'!E139</f>
        <v>3</v>
      </c>
      <c r="F140" s="89">
        <f>'GPS Main Data'!F139</f>
        <v>182</v>
      </c>
      <c r="G140" s="89" t="str">
        <f>'GPS Main Data'!G139</f>
        <v>Tiger Bear I Trail</v>
      </c>
      <c r="H140" s="52">
        <f>'GPS Main Data'!AZ139</f>
        <v>264</v>
      </c>
      <c r="I140" s="92">
        <f>'GPS Main Data'!BA139</f>
        <v>41.3</v>
      </c>
      <c r="J140" s="99">
        <f>'GPS Main Data'!BB139</f>
        <v>10903.199999999999</v>
      </c>
      <c r="K140" s="99">
        <f>'GPS Main Data'!BC139</f>
        <v>0</v>
      </c>
      <c r="L140" s="99">
        <f>'GPS Main Data'!BD139</f>
        <v>10903.199999999999</v>
      </c>
      <c r="M140" s="100">
        <f>'GPS Main Data'!AY139</f>
        <v>0</v>
      </c>
      <c r="N140" s="3">
        <v>2101</v>
      </c>
      <c r="O140" s="3" t="s">
        <v>416</v>
      </c>
      <c r="P140" s="3" t="s">
        <v>386</v>
      </c>
      <c r="Q140" s="3" t="str">
        <f t="shared" si="4"/>
        <v>441301</v>
      </c>
    </row>
    <row r="141" spans="1:17" x14ac:dyDescent="0.25">
      <c r="A141" s="89" t="str">
        <f>'GPS Main Data'!A140</f>
        <v>WABASHA CO</v>
      </c>
      <c r="B141" s="89" t="str">
        <f>'GPS Main Data'!B140</f>
        <v>Wabasha</v>
      </c>
      <c r="C141" s="89" t="str">
        <f>'GPS Main Data'!C140</f>
        <v>County</v>
      </c>
      <c r="D141" s="89" t="str">
        <f>'GPS Main Data'!D140</f>
        <v>3C</v>
      </c>
      <c r="E141" s="89">
        <f>'GPS Main Data'!E140</f>
        <v>3</v>
      </c>
      <c r="F141" s="89">
        <f>'GPS Main Data'!F140</f>
        <v>213</v>
      </c>
      <c r="G141" s="89" t="str">
        <f>'GPS Main Data'!G140</f>
        <v>Zumbrowatha-Wabasha Trail</v>
      </c>
      <c r="H141" s="52">
        <f>'GPS Main Data'!AZ140</f>
        <v>264</v>
      </c>
      <c r="I141" s="92">
        <f>'GPS Main Data'!BA140</f>
        <v>301.3</v>
      </c>
      <c r="J141" s="99">
        <f>'GPS Main Data'!BB140</f>
        <v>79543.199999999997</v>
      </c>
      <c r="K141" s="99">
        <f>'GPS Main Data'!BC140</f>
        <v>0</v>
      </c>
      <c r="L141" s="99">
        <f>'GPS Main Data'!BD140</f>
        <v>79543.199999999997</v>
      </c>
      <c r="M141" s="100">
        <f>'GPS Main Data'!AY140</f>
        <v>11.2</v>
      </c>
      <c r="N141" s="3">
        <v>2101</v>
      </c>
      <c r="O141" s="3" t="s">
        <v>416</v>
      </c>
      <c r="P141" s="3" t="s">
        <v>386</v>
      </c>
      <c r="Q141" s="3" t="str">
        <f t="shared" si="4"/>
        <v>441301</v>
      </c>
    </row>
    <row r="142" spans="1:17" x14ac:dyDescent="0.25">
      <c r="A142" s="89" t="str">
        <f>'GPS Main Data'!A141</f>
        <v>WINONA CO</v>
      </c>
      <c r="B142" s="89" t="str">
        <f>'GPS Main Data'!B141</f>
        <v>Winona</v>
      </c>
      <c r="C142" s="89" t="str">
        <f>'GPS Main Data'!C141</f>
        <v>County</v>
      </c>
      <c r="D142" s="89" t="str">
        <f>'GPS Main Data'!D141</f>
        <v>3C</v>
      </c>
      <c r="E142" s="89">
        <f>'GPS Main Data'!E141</f>
        <v>3</v>
      </c>
      <c r="F142" s="89">
        <f>'GPS Main Data'!F141</f>
        <v>218</v>
      </c>
      <c r="G142" s="89" t="str">
        <f>'GPS Main Data'!G141</f>
        <v>Whitewater Trail</v>
      </c>
      <c r="H142" s="52">
        <f>'GPS Main Data'!AZ141</f>
        <v>264</v>
      </c>
      <c r="I142" s="92">
        <f>'GPS Main Data'!BA141</f>
        <v>71.599999999999994</v>
      </c>
      <c r="J142" s="99">
        <f>'GPS Main Data'!BB141</f>
        <v>18902.399999999998</v>
      </c>
      <c r="K142" s="99">
        <f>'GPS Main Data'!BC141</f>
        <v>0</v>
      </c>
      <c r="L142" s="99">
        <f>'GPS Main Data'!BD141</f>
        <v>18902.399999999998</v>
      </c>
      <c r="M142" s="100">
        <f>'GPS Main Data'!AY141</f>
        <v>1.5</v>
      </c>
      <c r="N142" s="3">
        <v>2101</v>
      </c>
      <c r="O142" s="3" t="s">
        <v>416</v>
      </c>
      <c r="P142" s="3" t="s">
        <v>386</v>
      </c>
      <c r="Q142" s="3" t="str">
        <f t="shared" si="4"/>
        <v>441301</v>
      </c>
    </row>
    <row r="143" spans="1:17" x14ac:dyDescent="0.25">
      <c r="A143" s="89" t="str">
        <f>'GPS Main Data'!A142</f>
        <v>WINONA CO</v>
      </c>
      <c r="B143" s="89" t="str">
        <f>'GPS Main Data'!B142</f>
        <v>Winona</v>
      </c>
      <c r="C143" s="89" t="str">
        <f>'GPS Main Data'!C142</f>
        <v>County</v>
      </c>
      <c r="D143" s="89" t="str">
        <f>'GPS Main Data'!D142</f>
        <v>3C</v>
      </c>
      <c r="E143" s="89">
        <f>'GPS Main Data'!E142</f>
        <v>3</v>
      </c>
      <c r="F143" s="89">
        <f>'GPS Main Data'!F142</f>
        <v>245</v>
      </c>
      <c r="G143" s="89" t="str">
        <f>'GPS Main Data'!G142</f>
        <v>Corridor 60 - Ridgeway Trail</v>
      </c>
      <c r="H143" s="52">
        <f>'GPS Main Data'!AZ142</f>
        <v>264</v>
      </c>
      <c r="I143" s="92">
        <f>'GPS Main Data'!BA142</f>
        <v>76.2</v>
      </c>
      <c r="J143" s="99">
        <f>'GPS Main Data'!BB142</f>
        <v>20116.8</v>
      </c>
      <c r="K143" s="99">
        <f>'GPS Main Data'!BC142</f>
        <v>0</v>
      </c>
      <c r="L143" s="99">
        <f>'GPS Main Data'!BD142</f>
        <v>20116.8</v>
      </c>
      <c r="M143" s="100">
        <f>'GPS Main Data'!AY142</f>
        <v>5.6</v>
      </c>
      <c r="N143" s="3">
        <v>2101</v>
      </c>
      <c r="O143" s="3" t="s">
        <v>416</v>
      </c>
      <c r="P143" s="3" t="s">
        <v>386</v>
      </c>
      <c r="Q143" s="3" t="str">
        <f t="shared" si="4"/>
        <v>441301</v>
      </c>
    </row>
    <row r="144" spans="1:17" x14ac:dyDescent="0.25">
      <c r="A144" s="89" t="str">
        <f>'GPS Main Data'!A143</f>
        <v>WINONA CO</v>
      </c>
      <c r="B144" s="89" t="str">
        <f>'GPS Main Data'!B143</f>
        <v>Winona</v>
      </c>
      <c r="C144" s="89" t="str">
        <f>'GPS Main Data'!C143</f>
        <v>County</v>
      </c>
      <c r="D144" s="89" t="str">
        <f>'GPS Main Data'!D143</f>
        <v>3C</v>
      </c>
      <c r="E144" s="89">
        <f>'GPS Main Data'!E143</f>
        <v>3</v>
      </c>
      <c r="F144" s="89">
        <f>'GPS Main Data'!F143</f>
        <v>252</v>
      </c>
      <c r="G144" s="89" t="str">
        <f>'GPS Main Data'!G143</f>
        <v>Corridor 70 - Rollingstone Trail</v>
      </c>
      <c r="H144" s="52">
        <f>'GPS Main Data'!AZ143</f>
        <v>264</v>
      </c>
      <c r="I144" s="92">
        <f>'GPS Main Data'!BA143</f>
        <v>47.2</v>
      </c>
      <c r="J144" s="99">
        <f>'GPS Main Data'!BB143</f>
        <v>12460.800000000001</v>
      </c>
      <c r="K144" s="99">
        <f>'GPS Main Data'!BC143</f>
        <v>0</v>
      </c>
      <c r="L144" s="99">
        <f>'GPS Main Data'!BD143</f>
        <v>12460.800000000001</v>
      </c>
      <c r="M144" s="100">
        <f>'GPS Main Data'!AY143</f>
        <v>2.2000000000000002</v>
      </c>
      <c r="N144" s="3">
        <v>2101</v>
      </c>
      <c r="O144" s="3" t="s">
        <v>416</v>
      </c>
      <c r="P144" s="3" t="s">
        <v>386</v>
      </c>
      <c r="Q144" s="3" t="str">
        <f t="shared" si="4"/>
        <v>441301</v>
      </c>
    </row>
    <row r="145" spans="1:17" x14ac:dyDescent="0.25">
      <c r="A145" s="89" t="str">
        <f>'GPS Main Data'!A144</f>
        <v>WINONA CO</v>
      </c>
      <c r="B145" s="89" t="str">
        <f>'GPS Main Data'!B144</f>
        <v>Winona</v>
      </c>
      <c r="C145" s="89" t="str">
        <f>'GPS Main Data'!C144</f>
        <v>County</v>
      </c>
      <c r="D145" s="89" t="str">
        <f>'GPS Main Data'!D144</f>
        <v>3C</v>
      </c>
      <c r="E145" s="89">
        <f>'GPS Main Data'!E144</f>
        <v>3</v>
      </c>
      <c r="F145" s="89">
        <f>'GPS Main Data'!F144</f>
        <v>253</v>
      </c>
      <c r="G145" s="89" t="str">
        <f>'GPS Main Data'!G144</f>
        <v>Corridor 30 - Quad Link</v>
      </c>
      <c r="H145" s="52">
        <f>'GPS Main Data'!AZ144</f>
        <v>264</v>
      </c>
      <c r="I145" s="92">
        <f>'GPS Main Data'!BA144</f>
        <v>76.099999999999994</v>
      </c>
      <c r="J145" s="99">
        <f>'GPS Main Data'!BB144</f>
        <v>20090.399999999998</v>
      </c>
      <c r="K145" s="99">
        <f>'GPS Main Data'!BC144</f>
        <v>0</v>
      </c>
      <c r="L145" s="99">
        <f>'GPS Main Data'!BD144</f>
        <v>20090.399999999998</v>
      </c>
      <c r="M145" s="100">
        <f>'GPS Main Data'!AY144</f>
        <v>2.4</v>
      </c>
      <c r="N145" s="3">
        <v>2101</v>
      </c>
      <c r="O145" s="3" t="s">
        <v>416</v>
      </c>
      <c r="P145" s="3" t="s">
        <v>386</v>
      </c>
      <c r="Q145" s="3" t="str">
        <f t="shared" si="4"/>
        <v>441301</v>
      </c>
    </row>
    <row r="146" spans="1:17" x14ac:dyDescent="0.25">
      <c r="A146" s="89" t="str">
        <f>'GPS Main Data'!A145</f>
        <v>FILLMORE CO</v>
      </c>
      <c r="B146" s="89" t="str">
        <f>'GPS Main Data'!B145</f>
        <v>Fillmore</v>
      </c>
      <c r="C146" s="89" t="str">
        <f>'GPS Main Data'!C145</f>
        <v>County</v>
      </c>
      <c r="D146" s="89" t="str">
        <f>'GPS Main Data'!D145</f>
        <v>3C</v>
      </c>
      <c r="E146" s="89">
        <f>'GPS Main Data'!E145</f>
        <v>3</v>
      </c>
      <c r="F146" s="89">
        <f>'GPS Main Data'!F145</f>
        <v>316</v>
      </c>
      <c r="G146" s="89" t="str">
        <f>'GPS Main Data'!G145</f>
        <v>Bluff Valley Trail</v>
      </c>
      <c r="H146" s="52">
        <f>'GPS Main Data'!AZ145</f>
        <v>264</v>
      </c>
      <c r="I146" s="92">
        <f>'GPS Main Data'!BA145</f>
        <v>82.6</v>
      </c>
      <c r="J146" s="99">
        <f>'GPS Main Data'!BB145</f>
        <v>21806.399999999998</v>
      </c>
      <c r="K146" s="99">
        <f>'GPS Main Data'!BC145</f>
        <v>0</v>
      </c>
      <c r="L146" s="99">
        <f>'GPS Main Data'!BD145</f>
        <v>21806.399999999998</v>
      </c>
      <c r="M146" s="100">
        <f>'GPS Main Data'!AY145</f>
        <v>11.1</v>
      </c>
      <c r="N146" s="3">
        <v>2101</v>
      </c>
      <c r="O146" s="3" t="s">
        <v>416</v>
      </c>
      <c r="P146" s="3" t="s">
        <v>386</v>
      </c>
      <c r="Q146" s="3" t="str">
        <f t="shared" si="4"/>
        <v>441301</v>
      </c>
    </row>
    <row r="147" spans="1:17" x14ac:dyDescent="0.25">
      <c r="A147" s="89" t="str">
        <f>'GPS Main Data'!A146</f>
        <v>GOODHUE CO</v>
      </c>
      <c r="B147" s="89" t="str">
        <f>'GPS Main Data'!B146</f>
        <v>Goodhue</v>
      </c>
      <c r="C147" s="89" t="str">
        <f>'GPS Main Data'!C146</f>
        <v>County</v>
      </c>
      <c r="D147" s="89" t="str">
        <f>'GPS Main Data'!D146</f>
        <v>3C</v>
      </c>
      <c r="E147" s="89">
        <f>'GPS Main Data'!E146</f>
        <v>3</v>
      </c>
      <c r="F147" s="89">
        <f>'GPS Main Data'!F146</f>
        <v>317</v>
      </c>
      <c r="G147" s="89" t="str">
        <f>'GPS Main Data'!G146</f>
        <v>Goodhue County Trails</v>
      </c>
      <c r="H147" s="52">
        <f>'GPS Main Data'!AZ146</f>
        <v>264</v>
      </c>
      <c r="I147" s="92">
        <f>'GPS Main Data'!BA146</f>
        <v>327.29999999999995</v>
      </c>
      <c r="J147" s="99">
        <f>'GPS Main Data'!BB146</f>
        <v>86407.199999999983</v>
      </c>
      <c r="K147" s="99">
        <f>'GPS Main Data'!BC146</f>
        <v>0</v>
      </c>
      <c r="L147" s="118">
        <f>'GPS Main Data'!BD146</f>
        <v>86407.199999999983</v>
      </c>
      <c r="M147" s="100">
        <f>'GPS Main Data'!AY146</f>
        <v>0</v>
      </c>
      <c r="N147" s="3">
        <v>2101</v>
      </c>
      <c r="O147" s="3" t="s">
        <v>416</v>
      </c>
      <c r="P147" s="3" t="s">
        <v>386</v>
      </c>
      <c r="Q147" s="3" t="str">
        <f t="shared" si="4"/>
        <v>441301</v>
      </c>
    </row>
    <row r="148" spans="1:17" x14ac:dyDescent="0.25">
      <c r="A148" s="89" t="str">
        <f>'GPS Main Data'!A147</f>
        <v>BIG STONE CO</v>
      </c>
      <c r="B148" s="89" t="str">
        <f>'GPS Main Data'!B147</f>
        <v>Big Stone</v>
      </c>
      <c r="C148" s="89" t="str">
        <f>'GPS Main Data'!C147</f>
        <v>County</v>
      </c>
      <c r="D148" s="89" t="str">
        <f>'GPS Main Data'!D147</f>
        <v>4A</v>
      </c>
      <c r="E148" s="89">
        <f>'GPS Main Data'!E147</f>
        <v>4</v>
      </c>
      <c r="F148" s="89">
        <f>'GPS Main Data'!F147</f>
        <v>10</v>
      </c>
      <c r="G148" s="89" t="str">
        <f>'GPS Main Data'!G147</f>
        <v>Big Stone Lake Sno-Riders Trail</v>
      </c>
      <c r="H148" s="52">
        <f>'GPS Main Data'!AZ147</f>
        <v>264</v>
      </c>
      <c r="I148" s="92">
        <f>'GPS Main Data'!BA147</f>
        <v>114.1</v>
      </c>
      <c r="J148" s="99">
        <f>'GPS Main Data'!BB147</f>
        <v>30122.399999999998</v>
      </c>
      <c r="K148" s="99">
        <f>'GPS Main Data'!BC147</f>
        <v>0</v>
      </c>
      <c r="L148" s="99">
        <f>'GPS Main Data'!BD147</f>
        <v>30122.399999999998</v>
      </c>
      <c r="M148" s="100">
        <f>'GPS Main Data'!AY147</f>
        <v>0</v>
      </c>
      <c r="N148" s="3">
        <v>2101</v>
      </c>
      <c r="O148" s="3" t="s">
        <v>417</v>
      </c>
      <c r="P148" s="3" t="s">
        <v>386</v>
      </c>
      <c r="Q148" s="3" t="str">
        <f t="shared" si="4"/>
        <v>441301</v>
      </c>
    </row>
    <row r="149" spans="1:17" x14ac:dyDescent="0.25">
      <c r="A149" s="89" t="str">
        <f>'GPS Main Data'!A148</f>
        <v>YELLOW MEDICINE CO</v>
      </c>
      <c r="B149" s="89" t="str">
        <f>'GPS Main Data'!B148</f>
        <v>Yellow Medicine</v>
      </c>
      <c r="C149" s="89" t="str">
        <f>'GPS Main Data'!C148</f>
        <v>County</v>
      </c>
      <c r="D149" s="89" t="str">
        <f>'GPS Main Data'!D148</f>
        <v>4A</v>
      </c>
      <c r="E149" s="89">
        <f>'GPS Main Data'!E148</f>
        <v>4</v>
      </c>
      <c r="F149" s="89">
        <f>'GPS Main Data'!F148</f>
        <v>70</v>
      </c>
      <c r="G149" s="89" t="str">
        <f>'GPS Main Data'!G148</f>
        <v>Snow-Drifters of Montevideo Trails</v>
      </c>
      <c r="H149" s="52">
        <f>'GPS Main Data'!AZ148</f>
        <v>264</v>
      </c>
      <c r="I149" s="92">
        <f>'GPS Main Data'!BA148</f>
        <v>180.7</v>
      </c>
      <c r="J149" s="99">
        <f>'GPS Main Data'!BB148</f>
        <v>47704.799999999996</v>
      </c>
      <c r="K149" s="99">
        <f>'GPS Main Data'!BC148</f>
        <v>0</v>
      </c>
      <c r="L149" s="99">
        <f>'GPS Main Data'!BD148</f>
        <v>47704.799999999996</v>
      </c>
      <c r="M149" s="100">
        <f>'GPS Main Data'!AY148</f>
        <v>0</v>
      </c>
      <c r="N149" s="3">
        <v>2101</v>
      </c>
      <c r="O149" s="3" t="s">
        <v>417</v>
      </c>
      <c r="P149" s="3" t="s">
        <v>386</v>
      </c>
      <c r="Q149" s="3" t="str">
        <f t="shared" si="4"/>
        <v>441301</v>
      </c>
    </row>
    <row r="150" spans="1:17" x14ac:dyDescent="0.25">
      <c r="A150" s="89" t="str">
        <f>'GPS Main Data'!A149</f>
        <v>LAC QUI PARLE CO</v>
      </c>
      <c r="B150" s="89" t="str">
        <f>'GPS Main Data'!B149</f>
        <v>Lac Qui Parle</v>
      </c>
      <c r="C150" s="89" t="str">
        <f>'GPS Main Data'!C149</f>
        <v>County</v>
      </c>
      <c r="D150" s="89" t="str">
        <f>'GPS Main Data'!D149</f>
        <v>4A</v>
      </c>
      <c r="E150" s="89">
        <f>'GPS Main Data'!E149</f>
        <v>4</v>
      </c>
      <c r="F150" s="89">
        <f>'GPS Main Data'!F149</f>
        <v>71</v>
      </c>
      <c r="G150" s="89" t="str">
        <f>'GPS Main Data'!G149</f>
        <v>Ridge Runners Trails</v>
      </c>
      <c r="H150" s="52">
        <f>'GPS Main Data'!AZ149</f>
        <v>264</v>
      </c>
      <c r="I150" s="92">
        <f>'GPS Main Data'!BA149</f>
        <v>186.70000000000002</v>
      </c>
      <c r="J150" s="99">
        <f>'GPS Main Data'!BB149</f>
        <v>49288.800000000003</v>
      </c>
      <c r="K150" s="99">
        <f>'GPS Main Data'!BC149</f>
        <v>0</v>
      </c>
      <c r="L150" s="99">
        <f>'GPS Main Data'!BD149</f>
        <v>49288.800000000003</v>
      </c>
      <c r="M150" s="100">
        <f>'GPS Main Data'!AY149</f>
        <v>0</v>
      </c>
      <c r="N150" s="3">
        <v>2101</v>
      </c>
      <c r="O150" s="3" t="s">
        <v>417</v>
      </c>
      <c r="P150" s="3" t="s">
        <v>386</v>
      </c>
      <c r="Q150" s="3" t="str">
        <f t="shared" si="4"/>
        <v>441301</v>
      </c>
    </row>
    <row r="151" spans="1:17" x14ac:dyDescent="0.25">
      <c r="A151" s="89" t="str">
        <f>'GPS Main Data'!A150</f>
        <v>KANDIYOHI CO</v>
      </c>
      <c r="B151" s="89" t="str">
        <f>'GPS Main Data'!B150</f>
        <v>Kandiyohi</v>
      </c>
      <c r="C151" s="89" t="str">
        <f>'GPS Main Data'!C150</f>
        <v>County</v>
      </c>
      <c r="D151" s="89" t="str">
        <f>'GPS Main Data'!D150</f>
        <v>4A</v>
      </c>
      <c r="E151" s="89">
        <f>'GPS Main Data'!E150</f>
        <v>4</v>
      </c>
      <c r="F151" s="89">
        <f>'GPS Main Data'!F150</f>
        <v>151</v>
      </c>
      <c r="G151" s="89" t="str">
        <f>'GPS Main Data'!G150</f>
        <v>Glacial Lakes Trail</v>
      </c>
      <c r="H151" s="52">
        <f>'GPS Main Data'!AZ150</f>
        <v>264</v>
      </c>
      <c r="I151" s="92">
        <f>'GPS Main Data'!BA150</f>
        <v>198.2</v>
      </c>
      <c r="J151" s="99">
        <f>'GPS Main Data'!BB150</f>
        <v>52324.799999999996</v>
      </c>
      <c r="K151" s="99">
        <f>'GPS Main Data'!BC150</f>
        <v>0</v>
      </c>
      <c r="L151" s="99">
        <f>'GPS Main Data'!BD150</f>
        <v>52324.799999999996</v>
      </c>
      <c r="M151" s="100">
        <f>'GPS Main Data'!AY150</f>
        <v>26.1</v>
      </c>
      <c r="N151" s="3">
        <v>2101</v>
      </c>
      <c r="O151" s="3" t="s">
        <v>417</v>
      </c>
      <c r="P151" s="3" t="s">
        <v>386</v>
      </c>
      <c r="Q151" s="3" t="str">
        <f t="shared" si="4"/>
        <v>441301</v>
      </c>
    </row>
    <row r="152" spans="1:17" x14ac:dyDescent="0.25">
      <c r="A152" s="89" t="str">
        <f>'GPS Main Data'!A151</f>
        <v>MEEKER CO</v>
      </c>
      <c r="B152" s="89" t="str">
        <f>'GPS Main Data'!B151</f>
        <v>Meeker</v>
      </c>
      <c r="C152" s="89" t="str">
        <f>'GPS Main Data'!C151</f>
        <v>County</v>
      </c>
      <c r="D152" s="89" t="str">
        <f>'GPS Main Data'!D151</f>
        <v>4A</v>
      </c>
      <c r="E152" s="89">
        <f>'GPS Main Data'!E151</f>
        <v>4</v>
      </c>
      <c r="F152" s="89">
        <f>'GPS Main Data'!F151</f>
        <v>162</v>
      </c>
      <c r="G152" s="89" t="str">
        <f>'GPS Main Data'!G151</f>
        <v>Meeker County Trails</v>
      </c>
      <c r="H152" s="52">
        <f>'GPS Main Data'!AZ151</f>
        <v>264</v>
      </c>
      <c r="I152" s="92">
        <f>'GPS Main Data'!BA151</f>
        <v>126.1</v>
      </c>
      <c r="J152" s="99">
        <f>'GPS Main Data'!BB151</f>
        <v>33290.400000000001</v>
      </c>
      <c r="K152" s="99">
        <f>'GPS Main Data'!BC151</f>
        <v>0</v>
      </c>
      <c r="L152" s="99">
        <f>'GPS Main Data'!BD151</f>
        <v>33290.400000000001</v>
      </c>
      <c r="M152" s="100">
        <f>'GPS Main Data'!AY151</f>
        <v>0</v>
      </c>
      <c r="N152" s="3">
        <v>2101</v>
      </c>
      <c r="O152" s="3" t="s">
        <v>417</v>
      </c>
      <c r="P152" s="3" t="s">
        <v>386</v>
      </c>
      <c r="Q152" s="3" t="str">
        <f t="shared" si="4"/>
        <v>441301</v>
      </c>
    </row>
    <row r="153" spans="1:17" x14ac:dyDescent="0.25">
      <c r="A153" s="89" t="str">
        <f>'GPS Main Data'!A152</f>
        <v>REDWOOD CO</v>
      </c>
      <c r="B153" s="89" t="str">
        <f>'GPS Main Data'!B152</f>
        <v>Redwood</v>
      </c>
      <c r="C153" s="89" t="str">
        <f>'GPS Main Data'!C152</f>
        <v>County</v>
      </c>
      <c r="D153" s="89" t="str">
        <f>'GPS Main Data'!D152</f>
        <v>4A</v>
      </c>
      <c r="E153" s="89">
        <f>'GPS Main Data'!E152</f>
        <v>4</v>
      </c>
      <c r="F153" s="89">
        <f>'GPS Main Data'!F152</f>
        <v>193</v>
      </c>
      <c r="G153" s="89" t="str">
        <f>'GPS Main Data'!G152</f>
        <v>Redwood Area Trails</v>
      </c>
      <c r="H153" s="52">
        <f>'GPS Main Data'!AZ152</f>
        <v>264</v>
      </c>
      <c r="I153" s="92">
        <f>'GPS Main Data'!BA152</f>
        <v>328.29999999999995</v>
      </c>
      <c r="J153" s="99">
        <f>'GPS Main Data'!BB152</f>
        <v>86671.199999999983</v>
      </c>
      <c r="K153" s="99">
        <f>'GPS Main Data'!BC152</f>
        <v>0</v>
      </c>
      <c r="L153" s="99">
        <f>'GPS Main Data'!BD152</f>
        <v>86671.199999999983</v>
      </c>
      <c r="M153" s="100">
        <f>'GPS Main Data'!AY152</f>
        <v>4</v>
      </c>
      <c r="N153" s="3">
        <v>2101</v>
      </c>
      <c r="O153" s="3" t="s">
        <v>417</v>
      </c>
      <c r="P153" s="3" t="s">
        <v>386</v>
      </c>
      <c r="Q153" s="3" t="str">
        <f t="shared" si="4"/>
        <v>441301</v>
      </c>
    </row>
    <row r="154" spans="1:17" x14ac:dyDescent="0.25">
      <c r="A154" s="89" t="str">
        <f>'GPS Main Data'!A153</f>
        <v>SIBLEY CO</v>
      </c>
      <c r="B154" s="89" t="str">
        <f>'GPS Main Data'!B153</f>
        <v>Sibley</v>
      </c>
      <c r="C154" s="89" t="str">
        <f>'GPS Main Data'!C153</f>
        <v>County</v>
      </c>
      <c r="D154" s="89" t="str">
        <f>'GPS Main Data'!D153</f>
        <v>4A</v>
      </c>
      <c r="E154" s="89">
        <f>'GPS Main Data'!E153</f>
        <v>4</v>
      </c>
      <c r="F154" s="89">
        <f>'GPS Main Data'!F153</f>
        <v>210</v>
      </c>
      <c r="G154" s="89" t="str">
        <f>'GPS Main Data'!G153</f>
        <v>Sibley County Seat Trails</v>
      </c>
      <c r="H154" s="52">
        <f>'GPS Main Data'!AZ153</f>
        <v>264</v>
      </c>
      <c r="I154" s="92">
        <f>'GPS Main Data'!BA153</f>
        <v>134.99999999999997</v>
      </c>
      <c r="J154" s="99">
        <f>'GPS Main Data'!BB153</f>
        <v>35639.999999999993</v>
      </c>
      <c r="K154" s="99">
        <f>'GPS Main Data'!BC153</f>
        <v>0</v>
      </c>
      <c r="L154" s="99">
        <f>'GPS Main Data'!BD153</f>
        <v>35639.999999999993</v>
      </c>
      <c r="M154" s="100">
        <f>'GPS Main Data'!AY153</f>
        <v>20.100000000000001</v>
      </c>
      <c r="N154" s="3">
        <v>2101</v>
      </c>
      <c r="O154" s="3" t="s">
        <v>417</v>
      </c>
      <c r="P154" s="3" t="s">
        <v>386</v>
      </c>
      <c r="Q154" s="3" t="str">
        <f t="shared" si="4"/>
        <v>441301</v>
      </c>
    </row>
    <row r="155" spans="1:17" x14ac:dyDescent="0.25">
      <c r="A155" s="89" t="str">
        <f>'GPS Main Data'!A154</f>
        <v>RENVILLE CO</v>
      </c>
      <c r="B155" s="89" t="str">
        <f>'GPS Main Data'!B154</f>
        <v>Renville</v>
      </c>
      <c r="C155" s="89" t="str">
        <f>'GPS Main Data'!C154</f>
        <v>County</v>
      </c>
      <c r="D155" s="89" t="str">
        <f>'GPS Main Data'!D154</f>
        <v>4A</v>
      </c>
      <c r="E155" s="89">
        <f>'GPS Main Data'!E154</f>
        <v>4</v>
      </c>
      <c r="F155" s="89">
        <f>'GPS Main Data'!F154</f>
        <v>234</v>
      </c>
      <c r="G155" s="89" t="str">
        <f>'GPS Main Data'!G154</f>
        <v>Renville Co. Drift Runners Trail</v>
      </c>
      <c r="H155" s="52">
        <f>'GPS Main Data'!AZ154</f>
        <v>264</v>
      </c>
      <c r="I155" s="92">
        <f>'GPS Main Data'!BA154</f>
        <v>194.5</v>
      </c>
      <c r="J155" s="99">
        <f>'GPS Main Data'!BB154</f>
        <v>51348</v>
      </c>
      <c r="K155" s="99">
        <f>'GPS Main Data'!BC154</f>
        <v>0</v>
      </c>
      <c r="L155" s="99">
        <f>'GPS Main Data'!BD154</f>
        <v>51348</v>
      </c>
      <c r="M155" s="100">
        <f>'GPS Main Data'!AY154</f>
        <v>0</v>
      </c>
      <c r="N155" s="3">
        <v>2101</v>
      </c>
      <c r="O155" s="3" t="s">
        <v>417</v>
      </c>
      <c r="P155" s="3" t="s">
        <v>386</v>
      </c>
      <c r="Q155" s="3" t="str">
        <f t="shared" si="4"/>
        <v>441301</v>
      </c>
    </row>
    <row r="156" spans="1:17" x14ac:dyDescent="0.25">
      <c r="A156" s="89" t="str">
        <f>'GPS Main Data'!A155</f>
        <v>MCLEOD CO</v>
      </c>
      <c r="B156" s="89" t="str">
        <f>'GPS Main Data'!B155</f>
        <v>McLeod</v>
      </c>
      <c r="C156" s="89" t="str">
        <f>'GPS Main Data'!C155</f>
        <v>County</v>
      </c>
      <c r="D156" s="89" t="str">
        <f>'GPS Main Data'!D155</f>
        <v>4A</v>
      </c>
      <c r="E156" s="89">
        <f>'GPS Main Data'!E155</f>
        <v>4</v>
      </c>
      <c r="F156" s="89">
        <f>'GPS Main Data'!F155</f>
        <v>242</v>
      </c>
      <c r="G156" s="89" t="str">
        <f>'GPS Main Data'!G155</f>
        <v>Crow River Snowmobile Trails</v>
      </c>
      <c r="H156" s="52">
        <f>'GPS Main Data'!AZ155</f>
        <v>264</v>
      </c>
      <c r="I156" s="92">
        <f>'GPS Main Data'!BA155</f>
        <v>167.3</v>
      </c>
      <c r="J156" s="99">
        <f>'GPS Main Data'!BB155</f>
        <v>44167.200000000004</v>
      </c>
      <c r="K156" s="99">
        <f>'GPS Main Data'!BC155</f>
        <v>0</v>
      </c>
      <c r="L156" s="99">
        <f>'GPS Main Data'!BD155</f>
        <v>44167.200000000004</v>
      </c>
      <c r="M156" s="100">
        <f>'GPS Main Data'!AY155</f>
        <v>0</v>
      </c>
      <c r="N156" s="3">
        <v>2101</v>
      </c>
      <c r="O156" s="3" t="s">
        <v>417</v>
      </c>
      <c r="P156" s="3" t="s">
        <v>386</v>
      </c>
      <c r="Q156" s="3" t="str">
        <f t="shared" si="4"/>
        <v>441301</v>
      </c>
    </row>
    <row r="157" spans="1:17" x14ac:dyDescent="0.25">
      <c r="A157" s="89" t="str">
        <f>'GPS Main Data'!A156</f>
        <v>CHIPPEWA CO</v>
      </c>
      <c r="B157" s="89" t="str">
        <f>'GPS Main Data'!B156</f>
        <v>Chippewa</v>
      </c>
      <c r="C157" s="89" t="str">
        <f>'GPS Main Data'!C156</f>
        <v>County</v>
      </c>
      <c r="D157" s="89" t="str">
        <f>'GPS Main Data'!D156</f>
        <v>4A</v>
      </c>
      <c r="E157" s="89">
        <f>'GPS Main Data'!E156</f>
        <v>4</v>
      </c>
      <c r="F157" s="89">
        <f>'GPS Main Data'!F156</f>
        <v>251</v>
      </c>
      <c r="G157" s="89" t="str">
        <f>'GPS Main Data'!G156</f>
        <v>Cross Country Trail Blazers</v>
      </c>
      <c r="H157" s="52">
        <f>'GPS Main Data'!AZ156</f>
        <v>264</v>
      </c>
      <c r="I157" s="92">
        <f>'GPS Main Data'!BA156</f>
        <v>120.10000000000001</v>
      </c>
      <c r="J157" s="99">
        <f>'GPS Main Data'!BB156</f>
        <v>31706.400000000001</v>
      </c>
      <c r="K157" s="99">
        <f>'GPS Main Data'!BC156</f>
        <v>0</v>
      </c>
      <c r="L157" s="99">
        <f>'GPS Main Data'!BD156</f>
        <v>31706.400000000001</v>
      </c>
      <c r="M157" s="100">
        <f>'GPS Main Data'!AY156</f>
        <v>10.3</v>
      </c>
      <c r="N157" s="3">
        <v>2101</v>
      </c>
      <c r="O157" s="3" t="s">
        <v>417</v>
      </c>
      <c r="P157" s="3" t="s">
        <v>386</v>
      </c>
      <c r="Q157" s="3" t="str">
        <f t="shared" si="4"/>
        <v>441301</v>
      </c>
    </row>
    <row r="158" spans="1:17" x14ac:dyDescent="0.25">
      <c r="A158" s="89" t="str">
        <f>'GPS Main Data'!A157</f>
        <v>SWIFT CO</v>
      </c>
      <c r="B158" s="89" t="str">
        <f>'GPS Main Data'!B157</f>
        <v>Swift</v>
      </c>
      <c r="C158" s="89" t="str">
        <f>'GPS Main Data'!C157</f>
        <v>County</v>
      </c>
      <c r="D158" s="89" t="str">
        <f>'GPS Main Data'!D157</f>
        <v>4A</v>
      </c>
      <c r="E158" s="89">
        <f>'GPS Main Data'!E157</f>
        <v>4</v>
      </c>
      <c r="F158" s="89">
        <f>'GPS Main Data'!F157</f>
        <v>326</v>
      </c>
      <c r="G158" s="89" t="str">
        <f>'GPS Main Data'!G157</f>
        <v>Northern Lights Trails</v>
      </c>
      <c r="H158" s="52">
        <f>'GPS Main Data'!AZ157</f>
        <v>264</v>
      </c>
      <c r="I158" s="92">
        <f>'GPS Main Data'!BA157</f>
        <v>154.6</v>
      </c>
      <c r="J158" s="99">
        <f>'GPS Main Data'!BB157</f>
        <v>40814.400000000001</v>
      </c>
      <c r="K158" s="99">
        <f>'GPS Main Data'!BC157</f>
        <v>0</v>
      </c>
      <c r="L158" s="99">
        <f>'GPS Main Data'!BD157</f>
        <v>40814.400000000001</v>
      </c>
      <c r="M158" s="100">
        <f>'GPS Main Data'!AY157</f>
        <v>0</v>
      </c>
      <c r="N158" s="3">
        <v>2101</v>
      </c>
      <c r="O158" s="3" t="s">
        <v>417</v>
      </c>
      <c r="P158" s="3" t="s">
        <v>386</v>
      </c>
      <c r="Q158" s="3" t="str">
        <f t="shared" si="4"/>
        <v>441301</v>
      </c>
    </row>
    <row r="159" spans="1:17" x14ac:dyDescent="0.25">
      <c r="A159" s="89" t="str">
        <f>'GPS Main Data'!A158</f>
        <v>LINCOLN CO</v>
      </c>
      <c r="B159" s="89" t="str">
        <f>'GPS Main Data'!B158</f>
        <v>Lincoln</v>
      </c>
      <c r="C159" s="89" t="str">
        <f>'GPS Main Data'!C158</f>
        <v>County</v>
      </c>
      <c r="D159" s="89" t="str">
        <f>'GPS Main Data'!D158</f>
        <v>4B</v>
      </c>
      <c r="E159" s="89">
        <f>'GPS Main Data'!E158</f>
        <v>4</v>
      </c>
      <c r="F159" s="89">
        <f>'GPS Main Data'!F158</f>
        <v>72</v>
      </c>
      <c r="G159" s="89" t="str">
        <f>'GPS Main Data'!G158</f>
        <v>Lincoln County Drift Clippers Trail</v>
      </c>
      <c r="H159" s="52">
        <f>'GPS Main Data'!AZ158</f>
        <v>264</v>
      </c>
      <c r="I159" s="92">
        <f>'GPS Main Data'!BA158</f>
        <v>91.2</v>
      </c>
      <c r="J159" s="99">
        <f>'GPS Main Data'!BB158</f>
        <v>24076.799999999999</v>
      </c>
      <c r="K159" s="99">
        <f>'GPS Main Data'!BC158</f>
        <v>0</v>
      </c>
      <c r="L159" s="99">
        <f>'GPS Main Data'!BD158</f>
        <v>24076.799999999999</v>
      </c>
      <c r="M159" s="100">
        <f>'GPS Main Data'!AY158</f>
        <v>0</v>
      </c>
      <c r="N159" s="3">
        <v>2101</v>
      </c>
      <c r="O159" s="3" t="s">
        <v>417</v>
      </c>
      <c r="P159" s="3" t="s">
        <v>386</v>
      </c>
      <c r="Q159" s="3" t="str">
        <f t="shared" si="4"/>
        <v>441301</v>
      </c>
    </row>
    <row r="160" spans="1:17" x14ac:dyDescent="0.25">
      <c r="A160" s="89" t="str">
        <f>'GPS Main Data'!A159</f>
        <v>COTTONWOOD CO</v>
      </c>
      <c r="B160" s="89" t="str">
        <f>'GPS Main Data'!B159</f>
        <v>Cottonwood</v>
      </c>
      <c r="C160" s="89" t="str">
        <f>'GPS Main Data'!C159</f>
        <v>County</v>
      </c>
      <c r="D160" s="89" t="str">
        <f>'GPS Main Data'!D159</f>
        <v>4B</v>
      </c>
      <c r="E160" s="89">
        <f>'GPS Main Data'!E159</f>
        <v>4</v>
      </c>
      <c r="F160" s="89">
        <f>'GPS Main Data'!F159</f>
        <v>112</v>
      </c>
      <c r="G160" s="89" t="str">
        <f>'GPS Main Data'!G159</f>
        <v>Cottonwood and Jackson County Snowmobile Trails</v>
      </c>
      <c r="H160" s="52">
        <f>'GPS Main Data'!AZ159</f>
        <v>264</v>
      </c>
      <c r="I160" s="92">
        <f>'GPS Main Data'!BA159</f>
        <v>404.2</v>
      </c>
      <c r="J160" s="99">
        <f>'GPS Main Data'!BB159</f>
        <v>106708.8</v>
      </c>
      <c r="K160" s="99">
        <f>'GPS Main Data'!BC159</f>
        <v>0</v>
      </c>
      <c r="L160" s="99">
        <f>'GPS Main Data'!BD159</f>
        <v>106708.8</v>
      </c>
      <c r="M160" s="100">
        <f>'GPS Main Data'!AY159</f>
        <v>48.9</v>
      </c>
      <c r="N160" s="3">
        <v>2101</v>
      </c>
      <c r="O160" s="3" t="s">
        <v>417</v>
      </c>
      <c r="P160" s="3" t="s">
        <v>386</v>
      </c>
      <c r="Q160" s="3" t="str">
        <f t="shared" si="4"/>
        <v>441301</v>
      </c>
    </row>
    <row r="161" spans="1:17" x14ac:dyDescent="0.25">
      <c r="A161" s="89" t="str">
        <f>'GPS Main Data'!A160</f>
        <v>MARTIN CO</v>
      </c>
      <c r="B161" s="89" t="str">
        <f>'GPS Main Data'!B160</f>
        <v>Martin</v>
      </c>
      <c r="C161" s="89" t="str">
        <f>'GPS Main Data'!C160</f>
        <v>County</v>
      </c>
      <c r="D161" s="89" t="str">
        <f>'GPS Main Data'!D160</f>
        <v>4B</v>
      </c>
      <c r="E161" s="89">
        <f>'GPS Main Data'!E160</f>
        <v>4</v>
      </c>
      <c r="F161" s="89">
        <f>'GPS Main Data'!F160</f>
        <v>161</v>
      </c>
      <c r="G161" s="89" t="str">
        <f>'GPS Main Data'!G160</f>
        <v>Prairieland Trail</v>
      </c>
      <c r="H161" s="52">
        <f>'GPS Main Data'!AZ160</f>
        <v>264</v>
      </c>
      <c r="I161" s="92">
        <f>'GPS Main Data'!BA160</f>
        <v>140.4</v>
      </c>
      <c r="J161" s="99">
        <f>'GPS Main Data'!BB160</f>
        <v>37065.599999999999</v>
      </c>
      <c r="K161" s="99">
        <f>'GPS Main Data'!BC160</f>
        <v>0</v>
      </c>
      <c r="L161" s="99">
        <f>'GPS Main Data'!BD160</f>
        <v>37065.599999999999</v>
      </c>
      <c r="M161" s="100">
        <f>'GPS Main Data'!AY160</f>
        <v>0</v>
      </c>
      <c r="N161" s="3">
        <v>2101</v>
      </c>
      <c r="O161" s="3" t="s">
        <v>417</v>
      </c>
      <c r="P161" s="3" t="s">
        <v>386</v>
      </c>
      <c r="Q161" s="3" t="str">
        <f t="shared" si="4"/>
        <v>441301</v>
      </c>
    </row>
    <row r="162" spans="1:17" x14ac:dyDescent="0.25">
      <c r="A162" s="89" t="str">
        <f>'GPS Main Data'!A161</f>
        <v>MURRAY CO</v>
      </c>
      <c r="B162" s="89" t="str">
        <f>'GPS Main Data'!B161</f>
        <v>Murray</v>
      </c>
      <c r="C162" s="89" t="str">
        <f>'GPS Main Data'!C161</f>
        <v>County</v>
      </c>
      <c r="D162" s="89" t="str">
        <f>'GPS Main Data'!D161</f>
        <v>4B</v>
      </c>
      <c r="E162" s="89">
        <f>'GPS Main Data'!E161</f>
        <v>4</v>
      </c>
      <c r="F162" s="89">
        <f>'GPS Main Data'!F161</f>
        <v>177</v>
      </c>
      <c r="G162" s="89" t="str">
        <f>'GPS Main Data'!G161</f>
        <v>Beaver Creek Trail</v>
      </c>
      <c r="H162" s="52">
        <f>'GPS Main Data'!AZ161</f>
        <v>264</v>
      </c>
      <c r="I162" s="92">
        <f>'GPS Main Data'!BA161</f>
        <v>110.6</v>
      </c>
      <c r="J162" s="99">
        <f>'GPS Main Data'!BB161</f>
        <v>29198.399999999998</v>
      </c>
      <c r="K162" s="99">
        <f>'GPS Main Data'!BC161</f>
        <v>0</v>
      </c>
      <c r="L162" s="99">
        <f>'GPS Main Data'!BD161</f>
        <v>29198.399999999998</v>
      </c>
      <c r="M162" s="100">
        <f>'GPS Main Data'!AY161</f>
        <v>5.5</v>
      </c>
      <c r="N162" s="3">
        <v>2101</v>
      </c>
      <c r="O162" s="3" t="s">
        <v>417</v>
      </c>
      <c r="P162" s="3" t="s">
        <v>386</v>
      </c>
      <c r="Q162" s="3" t="str">
        <f t="shared" si="4"/>
        <v>441301</v>
      </c>
    </row>
    <row r="163" spans="1:17" x14ac:dyDescent="0.25">
      <c r="A163" s="89" t="str">
        <f>'GPS Main Data'!A162</f>
        <v>NOBLES CO</v>
      </c>
      <c r="B163" s="89" t="str">
        <f>'GPS Main Data'!B162</f>
        <v>Nobles</v>
      </c>
      <c r="C163" s="89" t="str">
        <f>'GPS Main Data'!C162</f>
        <v>County</v>
      </c>
      <c r="D163" s="89" t="str">
        <f>'GPS Main Data'!D162</f>
        <v>4B</v>
      </c>
      <c r="E163" s="89">
        <f>'GPS Main Data'!E162</f>
        <v>4</v>
      </c>
      <c r="F163" s="89">
        <f>'GPS Main Data'!F162</f>
        <v>179</v>
      </c>
      <c r="G163" s="89" t="str">
        <f>'GPS Main Data'!G162</f>
        <v>Frosty Riders Snowmobile Trails</v>
      </c>
      <c r="H163" s="52">
        <f>'GPS Main Data'!AZ162</f>
        <v>264</v>
      </c>
      <c r="I163" s="92">
        <f>'GPS Main Data'!BA162</f>
        <v>145.6</v>
      </c>
      <c r="J163" s="99">
        <f>'GPS Main Data'!BB162</f>
        <v>38438.400000000001</v>
      </c>
      <c r="K163" s="99">
        <f>'GPS Main Data'!BC162</f>
        <v>0</v>
      </c>
      <c r="L163" s="99">
        <f>'GPS Main Data'!BD162</f>
        <v>38438.400000000001</v>
      </c>
      <c r="M163" s="100">
        <f>'GPS Main Data'!AY162</f>
        <v>8</v>
      </c>
      <c r="N163" s="3">
        <v>2101</v>
      </c>
      <c r="O163" s="3" t="s">
        <v>417</v>
      </c>
      <c r="P163" s="3" t="s">
        <v>386</v>
      </c>
      <c r="Q163" s="3" t="str">
        <f t="shared" si="4"/>
        <v>441301</v>
      </c>
    </row>
    <row r="164" spans="1:17" x14ac:dyDescent="0.25">
      <c r="A164" s="89" t="str">
        <f>'GPS Main Data'!A163</f>
        <v>PIPESTONE CO</v>
      </c>
      <c r="B164" s="89" t="str">
        <f>'GPS Main Data'!B163</f>
        <v>Pipestone</v>
      </c>
      <c r="C164" s="89" t="str">
        <f>'GPS Main Data'!C163</f>
        <v>County</v>
      </c>
      <c r="D164" s="89" t="str">
        <f>'GPS Main Data'!D163</f>
        <v>4B</v>
      </c>
      <c r="E164" s="89">
        <f>'GPS Main Data'!E163</f>
        <v>4</v>
      </c>
      <c r="F164" s="89">
        <f>'GPS Main Data'!F163</f>
        <v>191</v>
      </c>
      <c r="G164" s="89" t="str">
        <f>'GPS Main Data'!G163</f>
        <v>Hiawatha Sno Blazers Trail</v>
      </c>
      <c r="H164" s="52">
        <f>'GPS Main Data'!AZ163</f>
        <v>264</v>
      </c>
      <c r="I164" s="92">
        <f>'GPS Main Data'!BA163</f>
        <v>123.4</v>
      </c>
      <c r="J164" s="99">
        <f>'GPS Main Data'!BB163</f>
        <v>32577.600000000002</v>
      </c>
      <c r="K164" s="99">
        <f>'GPS Main Data'!BC163</f>
        <v>0</v>
      </c>
      <c r="L164" s="99">
        <f>'GPS Main Data'!BD163</f>
        <v>32577.600000000002</v>
      </c>
      <c r="M164" s="100">
        <f>'GPS Main Data'!AY163</f>
        <v>11.6</v>
      </c>
      <c r="N164" s="3">
        <v>2101</v>
      </c>
      <c r="O164" s="3" t="s">
        <v>417</v>
      </c>
      <c r="P164" s="3" t="s">
        <v>386</v>
      </c>
      <c r="Q164" s="3" t="str">
        <f t="shared" si="4"/>
        <v>441301</v>
      </c>
    </row>
    <row r="165" spans="1:17" x14ac:dyDescent="0.25">
      <c r="A165" s="89" t="str">
        <f>'GPS Main Data'!A164</f>
        <v>ROCK CO</v>
      </c>
      <c r="B165" s="89" t="str">
        <f>'GPS Main Data'!B164</f>
        <v>Rock</v>
      </c>
      <c r="C165" s="89" t="str">
        <f>'GPS Main Data'!C164</f>
        <v>County</v>
      </c>
      <c r="D165" s="89" t="str">
        <f>'GPS Main Data'!D164</f>
        <v>4B</v>
      </c>
      <c r="E165" s="89">
        <f>'GPS Main Data'!E164</f>
        <v>4</v>
      </c>
      <c r="F165" s="89">
        <f>'GPS Main Data'!F164</f>
        <v>195</v>
      </c>
      <c r="G165" s="89" t="str">
        <f>'GPS Main Data'!G164</f>
        <v>Buffalo Ridge Trail</v>
      </c>
      <c r="H165" s="52">
        <f>'GPS Main Data'!AZ164</f>
        <v>264</v>
      </c>
      <c r="I165" s="92">
        <f>'GPS Main Data'!BA164</f>
        <v>86.3</v>
      </c>
      <c r="J165" s="99">
        <f>'GPS Main Data'!BB164</f>
        <v>22783.200000000001</v>
      </c>
      <c r="K165" s="99">
        <f>'GPS Main Data'!BC164</f>
        <v>0</v>
      </c>
      <c r="L165" s="99">
        <f>'GPS Main Data'!BD164</f>
        <v>22783.200000000001</v>
      </c>
      <c r="M165" s="100">
        <f>'GPS Main Data'!AY164</f>
        <v>0</v>
      </c>
      <c r="N165" s="3">
        <v>2101</v>
      </c>
      <c r="O165" s="3" t="s">
        <v>417</v>
      </c>
      <c r="P165" s="3" t="s">
        <v>386</v>
      </c>
      <c r="Q165" s="3" t="str">
        <f t="shared" ref="Q165:Q181" si="5">IF(C165="County","441301","441352")</f>
        <v>441301</v>
      </c>
    </row>
    <row r="166" spans="1:17" x14ac:dyDescent="0.25">
      <c r="A166" s="89" t="str">
        <f>'GPS Main Data'!A165</f>
        <v>WATONWAN CO</v>
      </c>
      <c r="B166" s="89" t="str">
        <f>'GPS Main Data'!B165</f>
        <v>Watonwan</v>
      </c>
      <c r="C166" s="89" t="str">
        <f>'GPS Main Data'!C165</f>
        <v>County</v>
      </c>
      <c r="D166" s="89" t="str">
        <f>'GPS Main Data'!D165</f>
        <v>4B</v>
      </c>
      <c r="E166" s="89">
        <f>'GPS Main Data'!E165</f>
        <v>4</v>
      </c>
      <c r="F166" s="89">
        <f>'GPS Main Data'!F165</f>
        <v>217</v>
      </c>
      <c r="G166" s="89" t="str">
        <f>'GPS Main Data'!G165</f>
        <v>Riverside Trail</v>
      </c>
      <c r="H166" s="52">
        <f>'GPS Main Data'!AZ165</f>
        <v>264</v>
      </c>
      <c r="I166" s="92">
        <f>'GPS Main Data'!BA165</f>
        <v>165.7</v>
      </c>
      <c r="J166" s="99">
        <f>'GPS Main Data'!BB165</f>
        <v>43744.799999999996</v>
      </c>
      <c r="K166" s="99">
        <f>'GPS Main Data'!BC165</f>
        <v>0</v>
      </c>
      <c r="L166" s="99">
        <f>'GPS Main Data'!BD165</f>
        <v>43744.799999999996</v>
      </c>
      <c r="M166" s="100">
        <f>'GPS Main Data'!AY165</f>
        <v>3.2</v>
      </c>
      <c r="N166" s="3">
        <v>2101</v>
      </c>
      <c r="O166" s="3" t="s">
        <v>417</v>
      </c>
      <c r="P166" s="3" t="s">
        <v>386</v>
      </c>
      <c r="Q166" s="3" t="str">
        <f t="shared" si="5"/>
        <v>441301</v>
      </c>
    </row>
    <row r="167" spans="1:17" x14ac:dyDescent="0.25">
      <c r="A167" s="89" t="str">
        <f>'GPS Main Data'!A166</f>
        <v>LYON CO</v>
      </c>
      <c r="B167" s="89" t="str">
        <f>'GPS Main Data'!B166</f>
        <v>Lyon</v>
      </c>
      <c r="C167" s="89" t="str">
        <f>'GPS Main Data'!C166</f>
        <v>County</v>
      </c>
      <c r="D167" s="89" t="str">
        <f>'GPS Main Data'!D166</f>
        <v>4B</v>
      </c>
      <c r="E167" s="89">
        <f>'GPS Main Data'!E166</f>
        <v>4</v>
      </c>
      <c r="F167" s="89">
        <f>'GPS Main Data'!F166</f>
        <v>250</v>
      </c>
      <c r="G167" s="89" t="str">
        <f>'GPS Main Data'!G166</f>
        <v>Lyon County Trail</v>
      </c>
      <c r="H167" s="52">
        <f>'GPS Main Data'!AZ166</f>
        <v>264</v>
      </c>
      <c r="I167" s="92">
        <f>'GPS Main Data'!BA166</f>
        <v>166.29999999999998</v>
      </c>
      <c r="J167" s="99">
        <f>'GPS Main Data'!BB166</f>
        <v>43903.199999999997</v>
      </c>
      <c r="K167" s="99">
        <f>'GPS Main Data'!BC166</f>
        <v>0</v>
      </c>
      <c r="L167" s="99">
        <f>'GPS Main Data'!BD166</f>
        <v>43903.199999999997</v>
      </c>
      <c r="M167" s="100">
        <f>'GPS Main Data'!AY166</f>
        <v>0</v>
      </c>
      <c r="N167" s="3">
        <v>2101</v>
      </c>
      <c r="O167" s="3" t="s">
        <v>417</v>
      </c>
      <c r="P167" s="3" t="s">
        <v>386</v>
      </c>
      <c r="Q167" s="3" t="str">
        <f t="shared" si="5"/>
        <v>441301</v>
      </c>
    </row>
    <row r="168" spans="1:17" x14ac:dyDescent="0.25">
      <c r="A168" s="89" t="str">
        <f>'GPS Main Data'!A167</f>
        <v>BLUE EARTH CO</v>
      </c>
      <c r="B168" s="89" t="str">
        <f>'GPS Main Data'!B167</f>
        <v>Blue Earth</v>
      </c>
      <c r="C168" s="89" t="str">
        <f>'GPS Main Data'!C167</f>
        <v>County</v>
      </c>
      <c r="D168" s="89" t="str">
        <f>'GPS Main Data'!D167</f>
        <v>4C</v>
      </c>
      <c r="E168" s="89">
        <f>'GPS Main Data'!E167</f>
        <v>4</v>
      </c>
      <c r="F168" s="89">
        <f>'GPS Main Data'!F167</f>
        <v>88</v>
      </c>
      <c r="G168" s="89" t="str">
        <f>'GPS Main Data'!G167</f>
        <v>Blue Earth River Trail</v>
      </c>
      <c r="H168" s="52">
        <f>'GPS Main Data'!AZ167</f>
        <v>264</v>
      </c>
      <c r="I168" s="92">
        <f>'GPS Main Data'!BA167</f>
        <v>134.9</v>
      </c>
      <c r="J168" s="99">
        <f>'GPS Main Data'!BB167</f>
        <v>35613.599999999999</v>
      </c>
      <c r="K168" s="99">
        <f>'GPS Main Data'!BC167</f>
        <v>0</v>
      </c>
      <c r="L168" s="99">
        <f>'GPS Main Data'!BD167</f>
        <v>35613.599999999999</v>
      </c>
      <c r="M168" s="100">
        <f>'GPS Main Data'!AY167</f>
        <v>17.3</v>
      </c>
      <c r="N168" s="3">
        <v>2101</v>
      </c>
      <c r="O168" s="3" t="s">
        <v>417</v>
      </c>
      <c r="P168" s="3" t="s">
        <v>386</v>
      </c>
      <c r="Q168" s="3" t="str">
        <f t="shared" si="5"/>
        <v>441301</v>
      </c>
    </row>
    <row r="169" spans="1:17" x14ac:dyDescent="0.25">
      <c r="A169" s="89" t="str">
        <f>'GPS Main Data'!A168</f>
        <v>FARIBAULT CO</v>
      </c>
      <c r="B169" s="89" t="str">
        <f>'GPS Main Data'!B168</f>
        <v>Faribault</v>
      </c>
      <c r="C169" s="89" t="str">
        <f>'GPS Main Data'!C168</f>
        <v>County</v>
      </c>
      <c r="D169" s="89" t="str">
        <f>'GPS Main Data'!D168</f>
        <v>4C</v>
      </c>
      <c r="E169" s="89">
        <f>'GPS Main Data'!E168</f>
        <v>4</v>
      </c>
      <c r="F169" s="89">
        <f>'GPS Main Data'!F168</f>
        <v>127</v>
      </c>
      <c r="G169" s="89" t="str">
        <f>'GPS Main Data'!G168</f>
        <v>Faribault County Trails</v>
      </c>
      <c r="H169" s="52">
        <f>'GPS Main Data'!AZ168</f>
        <v>264</v>
      </c>
      <c r="I169" s="92">
        <f>'GPS Main Data'!BA168</f>
        <v>144.4</v>
      </c>
      <c r="J169" s="99">
        <f>'GPS Main Data'!BB168</f>
        <v>38121.599999999999</v>
      </c>
      <c r="K169" s="99">
        <f>'GPS Main Data'!BC168</f>
        <v>0</v>
      </c>
      <c r="L169" s="99">
        <f>'GPS Main Data'!BD168</f>
        <v>38121.599999999999</v>
      </c>
      <c r="M169" s="100">
        <f>'GPS Main Data'!AY168</f>
        <v>0</v>
      </c>
      <c r="N169" s="3">
        <v>2101</v>
      </c>
      <c r="O169" s="3" t="s">
        <v>417</v>
      </c>
      <c r="P169" s="3" t="s">
        <v>386</v>
      </c>
      <c r="Q169" s="3" t="str">
        <f t="shared" si="5"/>
        <v>441301</v>
      </c>
    </row>
    <row r="170" spans="1:17" x14ac:dyDescent="0.25">
      <c r="A170" s="89" t="str">
        <f>'GPS Main Data'!A169</f>
        <v>LESUEUR CO</v>
      </c>
      <c r="B170" s="89" t="str">
        <f>'GPS Main Data'!B169</f>
        <v>LeSueur</v>
      </c>
      <c r="C170" s="89" t="str">
        <f>'GPS Main Data'!C169</f>
        <v>County</v>
      </c>
      <c r="D170" s="89" t="str">
        <f>'GPS Main Data'!D169</f>
        <v>4C</v>
      </c>
      <c r="E170" s="89">
        <f>'GPS Main Data'!E169</f>
        <v>4</v>
      </c>
      <c r="F170" s="89">
        <f>'GPS Main Data'!F169</f>
        <v>157</v>
      </c>
      <c r="G170" s="89" t="str">
        <f>'GPS Main Data'!G169</f>
        <v>LeSueur County Snow Trails</v>
      </c>
      <c r="H170" s="52">
        <f>'GPS Main Data'!AZ169</f>
        <v>264</v>
      </c>
      <c r="I170" s="92">
        <f>'GPS Main Data'!BA169</f>
        <v>137.4</v>
      </c>
      <c r="J170" s="99">
        <f>'GPS Main Data'!BB169</f>
        <v>36273.599999999999</v>
      </c>
      <c r="K170" s="99">
        <f>'GPS Main Data'!BC169</f>
        <v>0</v>
      </c>
      <c r="L170" s="99">
        <f>'GPS Main Data'!BD169</f>
        <v>36273.599999999999</v>
      </c>
      <c r="M170" s="100">
        <f>'GPS Main Data'!AY169</f>
        <v>0</v>
      </c>
      <c r="N170" s="3">
        <v>2101</v>
      </c>
      <c r="O170" s="3" t="s">
        <v>417</v>
      </c>
      <c r="P170" s="3" t="s">
        <v>386</v>
      </c>
      <c r="Q170" s="3" t="str">
        <f t="shared" si="5"/>
        <v>441301</v>
      </c>
    </row>
    <row r="171" spans="1:17" x14ac:dyDescent="0.25">
      <c r="A171" s="89" t="str">
        <f>'GPS Main Data'!A170</f>
        <v>NICOLLET CO</v>
      </c>
      <c r="B171" s="89" t="str">
        <f>'GPS Main Data'!B170</f>
        <v>Nicollet</v>
      </c>
      <c r="C171" s="89" t="str">
        <f>'GPS Main Data'!C170</f>
        <v>County</v>
      </c>
      <c r="D171" s="89" t="str">
        <f>'GPS Main Data'!D170</f>
        <v>4C</v>
      </c>
      <c r="E171" s="89">
        <f>'GPS Main Data'!E170</f>
        <v>4</v>
      </c>
      <c r="F171" s="89">
        <f>'GPS Main Data'!F170</f>
        <v>178</v>
      </c>
      <c r="G171" s="89" t="str">
        <f>'GPS Main Data'!G170</f>
        <v>MN River Valley Trails</v>
      </c>
      <c r="H171" s="52">
        <f>'GPS Main Data'!AZ170</f>
        <v>264</v>
      </c>
      <c r="I171" s="92">
        <f>'GPS Main Data'!BA170</f>
        <v>137.19999999999999</v>
      </c>
      <c r="J171" s="99">
        <f>'GPS Main Data'!BB170</f>
        <v>36220.799999999996</v>
      </c>
      <c r="K171" s="99">
        <f>'GPS Main Data'!BC170</f>
        <v>0</v>
      </c>
      <c r="L171" s="99">
        <f>'GPS Main Data'!BD170</f>
        <v>36220.799999999996</v>
      </c>
      <c r="M171" s="100">
        <f>'GPS Main Data'!AY170</f>
        <v>3.2</v>
      </c>
      <c r="N171" s="3">
        <v>2101</v>
      </c>
      <c r="O171" s="3" t="s">
        <v>417</v>
      </c>
      <c r="P171" s="3" t="s">
        <v>386</v>
      </c>
      <c r="Q171" s="3" t="str">
        <f t="shared" si="5"/>
        <v>441301</v>
      </c>
    </row>
    <row r="172" spans="1:17" x14ac:dyDescent="0.25">
      <c r="A172" s="89" t="str">
        <f>'GPS Main Data'!A171</f>
        <v>WASECA CO</v>
      </c>
      <c r="B172" s="89" t="str">
        <f>'GPS Main Data'!B171</f>
        <v>Waseca</v>
      </c>
      <c r="C172" s="89" t="str">
        <f>'GPS Main Data'!C171</f>
        <v>County</v>
      </c>
      <c r="D172" s="89" t="str">
        <f>'GPS Main Data'!D171</f>
        <v>4C</v>
      </c>
      <c r="E172" s="89">
        <f>'GPS Main Data'!E171</f>
        <v>4</v>
      </c>
      <c r="F172" s="89">
        <f>'GPS Main Data'!F171</f>
        <v>215</v>
      </c>
      <c r="G172" s="89" t="str">
        <f>'GPS Main Data'!G171</f>
        <v>Waseca County Trails</v>
      </c>
      <c r="H172" s="52">
        <f>'GPS Main Data'!AZ171</f>
        <v>264</v>
      </c>
      <c r="I172" s="92">
        <f>'GPS Main Data'!BA171</f>
        <v>120.3</v>
      </c>
      <c r="J172" s="99">
        <f>'GPS Main Data'!BB171</f>
        <v>31759.200000000001</v>
      </c>
      <c r="K172" s="99">
        <f>'GPS Main Data'!BC171</f>
        <v>0</v>
      </c>
      <c r="L172" s="99">
        <f>'GPS Main Data'!BD171</f>
        <v>31759.200000000001</v>
      </c>
      <c r="M172" s="100">
        <f>'GPS Main Data'!AY171</f>
        <v>0.6</v>
      </c>
      <c r="N172" s="3">
        <v>2101</v>
      </c>
      <c r="O172" s="3" t="s">
        <v>417</v>
      </c>
      <c r="P172" s="3" t="s">
        <v>386</v>
      </c>
      <c r="Q172" s="3" t="str">
        <f t="shared" si="5"/>
        <v>441301</v>
      </c>
    </row>
    <row r="173" spans="1:17" x14ac:dyDescent="0.25">
      <c r="A173" s="89" t="str">
        <f>'GPS Main Data'!A172</f>
        <v>BROWN CO</v>
      </c>
      <c r="B173" s="89" t="str">
        <f>'GPS Main Data'!B172</f>
        <v>Brown</v>
      </c>
      <c r="C173" s="89" t="str">
        <f>'GPS Main Data'!C172</f>
        <v>County</v>
      </c>
      <c r="D173" s="89" t="str">
        <f>'GPS Main Data'!D172</f>
        <v>4C</v>
      </c>
      <c r="E173" s="89">
        <f>'GPS Main Data'!E172</f>
        <v>4</v>
      </c>
      <c r="F173" s="89">
        <f>'GPS Main Data'!F172</f>
        <v>274</v>
      </c>
      <c r="G173" s="89" t="str">
        <f>'GPS Main Data'!G172</f>
        <v>Brown County Trails</v>
      </c>
      <c r="H173" s="52">
        <f>'GPS Main Data'!AZ172</f>
        <v>264</v>
      </c>
      <c r="I173" s="92">
        <f>'GPS Main Data'!BA172</f>
        <v>174.10000000000002</v>
      </c>
      <c r="J173" s="99">
        <f>'GPS Main Data'!BB172</f>
        <v>45962.400000000009</v>
      </c>
      <c r="K173" s="99">
        <f>'GPS Main Data'!BC172</f>
        <v>0</v>
      </c>
      <c r="L173" s="99">
        <f>'GPS Main Data'!BD172</f>
        <v>45962.400000000009</v>
      </c>
      <c r="M173" s="100">
        <f>'GPS Main Data'!AY172</f>
        <v>13</v>
      </c>
      <c r="N173" s="3">
        <v>2101</v>
      </c>
      <c r="O173" s="3" t="s">
        <v>417</v>
      </c>
      <c r="P173" s="3" t="s">
        <v>386</v>
      </c>
      <c r="Q173" s="3" t="str">
        <f t="shared" si="5"/>
        <v>441301</v>
      </c>
    </row>
    <row r="174" spans="1:17" x14ac:dyDescent="0.25">
      <c r="A174" s="89" t="str">
        <f>'GPS Main Data'!A173</f>
        <v>DODGE CO</v>
      </c>
      <c r="B174" s="89" t="str">
        <f>'GPS Main Data'!B173</f>
        <v>Dodge</v>
      </c>
      <c r="C174" s="89" t="str">
        <f>'GPS Main Data'!C173</f>
        <v>County</v>
      </c>
      <c r="D174" s="89" t="str">
        <f>'GPS Main Data'!D173</f>
        <v>4D</v>
      </c>
      <c r="E174" s="89">
        <f>'GPS Main Data'!E173</f>
        <v>4</v>
      </c>
      <c r="F174" s="89">
        <f>'GPS Main Data'!F173</f>
        <v>126</v>
      </c>
      <c r="G174" s="89" t="str">
        <f>'GPS Main Data'!G173</f>
        <v>Dodge County Trails</v>
      </c>
      <c r="H174" s="52">
        <f>'GPS Main Data'!AZ173</f>
        <v>264</v>
      </c>
      <c r="I174" s="92">
        <f>'GPS Main Data'!BA173</f>
        <v>77.400000000000006</v>
      </c>
      <c r="J174" s="99">
        <f>'GPS Main Data'!BB173</f>
        <v>20433.600000000002</v>
      </c>
      <c r="K174" s="99">
        <f>'GPS Main Data'!BC173</f>
        <v>0</v>
      </c>
      <c r="L174" s="99">
        <f>'GPS Main Data'!BD173</f>
        <v>20433.600000000002</v>
      </c>
      <c r="M174" s="100">
        <f>'GPS Main Data'!AY173</f>
        <v>0</v>
      </c>
      <c r="N174" s="3">
        <v>2101</v>
      </c>
      <c r="O174" s="3" t="s">
        <v>417</v>
      </c>
      <c r="P174" s="3" t="s">
        <v>386</v>
      </c>
      <c r="Q174" s="3" t="str">
        <f t="shared" si="5"/>
        <v>441301</v>
      </c>
    </row>
    <row r="175" spans="1:17" x14ac:dyDescent="0.25">
      <c r="A175" s="89" t="str">
        <f>'GPS Main Data'!A174</f>
        <v>GLENVILLE, CITY OF</v>
      </c>
      <c r="B175" s="89" t="str">
        <f>'GPS Main Data'!B174</f>
        <v>Freeborn</v>
      </c>
      <c r="C175" s="89" t="str">
        <f>'GPS Main Data'!C174</f>
        <v>City</v>
      </c>
      <c r="D175" s="89" t="str">
        <f>'GPS Main Data'!D174</f>
        <v>4D</v>
      </c>
      <c r="E175" s="89">
        <f>'GPS Main Data'!E174</f>
        <v>4</v>
      </c>
      <c r="F175" s="89">
        <f>'GPS Main Data'!F174</f>
        <v>133</v>
      </c>
      <c r="G175" s="89" t="str">
        <f>'GPS Main Data'!G174</f>
        <v>Freeborn County Trails</v>
      </c>
      <c r="H175" s="52">
        <f>'GPS Main Data'!AZ174</f>
        <v>264</v>
      </c>
      <c r="I175" s="92">
        <f>'GPS Main Data'!BA174</f>
        <v>229.60000000000002</v>
      </c>
      <c r="J175" s="99">
        <f>'GPS Main Data'!BB174</f>
        <v>60614.400000000009</v>
      </c>
      <c r="K175" s="99">
        <f>'GPS Main Data'!BC174</f>
        <v>0</v>
      </c>
      <c r="L175" s="99">
        <f>'GPS Main Data'!BD174</f>
        <v>60614.400000000009</v>
      </c>
      <c r="M175" s="100">
        <f>'GPS Main Data'!AY174</f>
        <v>25.7</v>
      </c>
      <c r="N175" s="3">
        <v>2101</v>
      </c>
      <c r="O175" s="3" t="s">
        <v>417</v>
      </c>
      <c r="P175" s="3" t="s">
        <v>386</v>
      </c>
      <c r="Q175" s="3" t="str">
        <f t="shared" si="5"/>
        <v>441352</v>
      </c>
    </row>
    <row r="176" spans="1:17" x14ac:dyDescent="0.25">
      <c r="A176" s="89" t="str">
        <f>'GPS Main Data'!A175</f>
        <v>ADAMS, CITY OF</v>
      </c>
      <c r="B176" s="89" t="str">
        <f>'GPS Main Data'!B175</f>
        <v>Mower</v>
      </c>
      <c r="C176" s="89" t="str">
        <f>'GPS Main Data'!C175</f>
        <v>County</v>
      </c>
      <c r="D176" s="89" t="str">
        <f>'GPS Main Data'!D175</f>
        <v>4D</v>
      </c>
      <c r="E176" s="89">
        <f>'GPS Main Data'!E175</f>
        <v>4</v>
      </c>
      <c r="F176" s="89">
        <f>'GPS Main Data'!F175</f>
        <v>176</v>
      </c>
      <c r="G176" s="89" t="str">
        <f>'GPS Main Data'!G175</f>
        <v>Mower County Trails</v>
      </c>
      <c r="H176" s="52">
        <f>'GPS Main Data'!AZ175</f>
        <v>264</v>
      </c>
      <c r="I176" s="92">
        <f>'GPS Main Data'!BA175</f>
        <v>183.60000000000002</v>
      </c>
      <c r="J176" s="99">
        <f>'GPS Main Data'!BB175</f>
        <v>48470.400000000009</v>
      </c>
      <c r="K176" s="99">
        <f>'GPS Main Data'!BC175</f>
        <v>0</v>
      </c>
      <c r="L176" s="99">
        <f>'GPS Main Data'!BD175</f>
        <v>48470.400000000009</v>
      </c>
      <c r="M176" s="100">
        <f>'GPS Main Data'!AY175</f>
        <v>0</v>
      </c>
      <c r="N176" s="3">
        <v>2101</v>
      </c>
      <c r="O176" s="3" t="s">
        <v>417</v>
      </c>
      <c r="P176" s="3" t="s">
        <v>386</v>
      </c>
      <c r="Q176" s="3" t="str">
        <f t="shared" si="5"/>
        <v>441301</v>
      </c>
    </row>
    <row r="177" spans="1:17" x14ac:dyDescent="0.25">
      <c r="A177" s="89" t="str">
        <f>'GPS Main Data'!A176</f>
        <v>RICE CO</v>
      </c>
      <c r="B177" s="89" t="str">
        <f>'GPS Main Data'!B176</f>
        <v>Rice</v>
      </c>
      <c r="C177" s="89" t="str">
        <f>'GPS Main Data'!C176</f>
        <v>County</v>
      </c>
      <c r="D177" s="89" t="str">
        <f>'GPS Main Data'!D176</f>
        <v>4D</v>
      </c>
      <c r="E177" s="89">
        <f>'GPS Main Data'!E176</f>
        <v>4</v>
      </c>
      <c r="F177" s="89">
        <f>'GPS Main Data'!F176</f>
        <v>194</v>
      </c>
      <c r="G177" s="89" t="str">
        <f>'GPS Main Data'!G176</f>
        <v>Faribo Sno-Go Trail</v>
      </c>
      <c r="H177" s="52">
        <f>'GPS Main Data'!AZ176</f>
        <v>264</v>
      </c>
      <c r="I177" s="92">
        <f>'GPS Main Data'!BA176</f>
        <v>106.1</v>
      </c>
      <c r="J177" s="99">
        <f>'GPS Main Data'!BB176</f>
        <v>28010.399999999998</v>
      </c>
      <c r="K177" s="99">
        <f>'GPS Main Data'!BC176</f>
        <v>0</v>
      </c>
      <c r="L177" s="99">
        <f>'GPS Main Data'!BD176</f>
        <v>28010.399999999998</v>
      </c>
      <c r="M177" s="100">
        <f>'GPS Main Data'!AY176</f>
        <v>2.5</v>
      </c>
      <c r="N177" s="3">
        <v>2101</v>
      </c>
      <c r="O177" s="3" t="s">
        <v>417</v>
      </c>
      <c r="P177" s="3" t="s">
        <v>386</v>
      </c>
      <c r="Q177" s="3" t="str">
        <f t="shared" si="5"/>
        <v>441301</v>
      </c>
    </row>
    <row r="178" spans="1:17" x14ac:dyDescent="0.25">
      <c r="A178" s="89" t="str">
        <f>'GPS Main Data'!A177</f>
        <v>STEELE CO</v>
      </c>
      <c r="B178" s="89" t="str">
        <f>'GPS Main Data'!B177</f>
        <v>Steele</v>
      </c>
      <c r="C178" s="89" t="str">
        <f>'GPS Main Data'!C177</f>
        <v>County</v>
      </c>
      <c r="D178" s="89" t="str">
        <f>'GPS Main Data'!D177</f>
        <v>4D</v>
      </c>
      <c r="E178" s="89">
        <f>'GPS Main Data'!E177</f>
        <v>4</v>
      </c>
      <c r="F178" s="89">
        <f>'GPS Main Data'!F177</f>
        <v>212</v>
      </c>
      <c r="G178" s="89" t="str">
        <f>'GPS Main Data'!G177</f>
        <v>Steele County Trails</v>
      </c>
      <c r="H178" s="52">
        <f>'GPS Main Data'!AZ177</f>
        <v>264</v>
      </c>
      <c r="I178" s="92">
        <f>'GPS Main Data'!BA177</f>
        <v>201.8</v>
      </c>
      <c r="J178" s="99">
        <f>'GPS Main Data'!BB177</f>
        <v>53275.200000000004</v>
      </c>
      <c r="K178" s="99">
        <f>'GPS Main Data'!BC177</f>
        <v>0</v>
      </c>
      <c r="L178" s="99">
        <f>'GPS Main Data'!BD177</f>
        <v>53275.200000000004</v>
      </c>
      <c r="M178" s="100">
        <f>'GPS Main Data'!AY177</f>
        <v>0</v>
      </c>
      <c r="N178" s="3">
        <v>2101</v>
      </c>
      <c r="O178" s="3" t="s">
        <v>417</v>
      </c>
      <c r="P178" s="3" t="s">
        <v>386</v>
      </c>
      <c r="Q178" s="3" t="str">
        <f t="shared" si="5"/>
        <v>441301</v>
      </c>
    </row>
    <row r="179" spans="1:17" x14ac:dyDescent="0.25">
      <c r="A179" s="89" t="str">
        <f>'GPS Main Data'!A178</f>
        <v>LONSDALE, CITY OF</v>
      </c>
      <c r="B179" s="89" t="str">
        <f>'GPS Main Data'!B178</f>
        <v>Rice</v>
      </c>
      <c r="C179" s="89" t="str">
        <f>'GPS Main Data'!C178</f>
        <v>City</v>
      </c>
      <c r="D179" s="89" t="str">
        <f>'GPS Main Data'!D178</f>
        <v>4D</v>
      </c>
      <c r="E179" s="89">
        <f>'GPS Main Data'!E178</f>
        <v>4</v>
      </c>
      <c r="F179" s="89">
        <f>'GPS Main Data'!F178</f>
        <v>254</v>
      </c>
      <c r="G179" s="89" t="str">
        <f>'GPS Main Data'!G178</f>
        <v>Lonsdale Snowmobile Club</v>
      </c>
      <c r="H179" s="52">
        <f>'GPS Main Data'!AZ178</f>
        <v>264</v>
      </c>
      <c r="I179" s="92">
        <f>'GPS Main Data'!BA178</f>
        <v>18.399999999999999</v>
      </c>
      <c r="J179" s="99">
        <f>'GPS Main Data'!BB178</f>
        <v>4857.5999999999995</v>
      </c>
      <c r="K179" s="99">
        <f>'GPS Main Data'!BC178</f>
        <v>0</v>
      </c>
      <c r="L179" s="99">
        <f>'GPS Main Data'!BD178</f>
        <v>4857.5999999999995</v>
      </c>
      <c r="M179" s="100">
        <f>'GPS Main Data'!AY178</f>
        <v>12.7</v>
      </c>
      <c r="N179" s="3">
        <v>2101</v>
      </c>
      <c r="O179" s="3" t="s">
        <v>417</v>
      </c>
      <c r="P179" s="3" t="s">
        <v>386</v>
      </c>
      <c r="Q179" s="3" t="str">
        <f t="shared" si="5"/>
        <v>441352</v>
      </c>
    </row>
    <row r="180" spans="1:17" x14ac:dyDescent="0.25">
      <c r="A180" s="89" t="str">
        <f>'GPS Main Data'!A179</f>
        <v>DODGE CO</v>
      </c>
      <c r="B180" s="89" t="str">
        <f>'GPS Main Data'!B179</f>
        <v>Dodge</v>
      </c>
      <c r="C180" s="89" t="str">
        <f>'GPS Main Data'!C179</f>
        <v>County</v>
      </c>
      <c r="D180" s="89" t="str">
        <f>'GPS Main Data'!D179</f>
        <v>4D</v>
      </c>
      <c r="E180" s="89">
        <f>'GPS Main Data'!E179</f>
        <v>4</v>
      </c>
      <c r="F180" s="89">
        <f>'GPS Main Data'!F179</f>
        <v>302</v>
      </c>
      <c r="G180" s="89" t="str">
        <f>'GPS Main Data'!G179</f>
        <v>Kasson-Mantorville Trails</v>
      </c>
      <c r="H180" s="52">
        <f>'GPS Main Data'!AZ179</f>
        <v>264</v>
      </c>
      <c r="I180" s="92">
        <f>'GPS Main Data'!BA179</f>
        <v>18.5</v>
      </c>
      <c r="J180" s="99">
        <f>'GPS Main Data'!BB179</f>
        <v>4884</v>
      </c>
      <c r="K180" s="99">
        <f>'GPS Main Data'!BC179</f>
        <v>0</v>
      </c>
      <c r="L180" s="99">
        <f>'GPS Main Data'!BD179</f>
        <v>4884</v>
      </c>
      <c r="M180" s="100">
        <f>'GPS Main Data'!AY179</f>
        <v>14.5</v>
      </c>
      <c r="N180" s="3">
        <v>2101</v>
      </c>
      <c r="O180" s="3" t="s">
        <v>417</v>
      </c>
      <c r="P180" s="3" t="s">
        <v>386</v>
      </c>
      <c r="Q180" s="3" t="str">
        <f t="shared" si="5"/>
        <v>441301</v>
      </c>
    </row>
    <row r="181" spans="1:17" x14ac:dyDescent="0.25">
      <c r="A181" s="89" t="str">
        <f>'GPS Main Data'!A180</f>
        <v>FRANKFORD TOWNSHIP</v>
      </c>
      <c r="B181" s="89" t="str">
        <f>'GPS Main Data'!B180</f>
        <v>Mower</v>
      </c>
      <c r="C181" s="89" t="str">
        <f>'GPS Main Data'!C180</f>
        <v>City</v>
      </c>
      <c r="D181" s="89" t="str">
        <f>'GPS Main Data'!D180</f>
        <v>4D</v>
      </c>
      <c r="E181" s="89">
        <f>'GPS Main Data'!E180</f>
        <v>4</v>
      </c>
      <c r="F181" s="89">
        <f>'GPS Main Data'!F180</f>
        <v>325</v>
      </c>
      <c r="G181" s="89" t="str">
        <f>'GPS Main Data'!G180</f>
        <v>Heartland Sno-Goers</v>
      </c>
      <c r="H181" s="52">
        <f>'GPS Main Data'!AZ180</f>
        <v>264</v>
      </c>
      <c r="I181" s="92">
        <f>'GPS Main Data'!BA180</f>
        <v>84.1</v>
      </c>
      <c r="J181" s="99">
        <f>'GPS Main Data'!BB180</f>
        <v>22202.399999999998</v>
      </c>
      <c r="K181" s="99">
        <f>'GPS Main Data'!BC180</f>
        <v>0</v>
      </c>
      <c r="L181" s="99">
        <f>'GPS Main Data'!BD180</f>
        <v>22202.399999999998</v>
      </c>
      <c r="M181" s="100">
        <f>'GPS Main Data'!AY180</f>
        <v>0</v>
      </c>
      <c r="N181" s="3">
        <v>2101</v>
      </c>
      <c r="O181" s="3" t="s">
        <v>417</v>
      </c>
      <c r="P181" s="3" t="s">
        <v>386</v>
      </c>
      <c r="Q181" s="3" t="str">
        <f t="shared" si="5"/>
        <v>441352</v>
      </c>
    </row>
    <row r="183" spans="1:17" ht="60" x14ac:dyDescent="0.25">
      <c r="A183" s="128" t="s">
        <v>372</v>
      </c>
      <c r="B183" s="129"/>
      <c r="C183" s="129"/>
      <c r="D183" s="129"/>
      <c r="E183" s="129"/>
      <c r="F183" s="129"/>
      <c r="G183" s="129"/>
      <c r="H183" s="130"/>
      <c r="I183" s="93" t="str">
        <f>'GPS Main Data'!AJ3</f>
        <v>FY 2025 GPS MILES*/**</v>
      </c>
      <c r="J183" s="93" t="str">
        <f>'GPS Main Data'!AK3</f>
        <v>FY 2025 BASE ALLOCATION</v>
      </c>
      <c r="K183" s="93" t="str">
        <f>'GPS Main Data'!AL3</f>
        <v>FY 2025 ONE-TIME SUPPLEMENT (zero)</v>
      </c>
      <c r="L183" s="93" t="str">
        <f>'GPS Main Data'!AM3</f>
        <v>FY 2025 TOTAL FUNDING</v>
      </c>
      <c r="M183" s="90" t="str">
        <f>'GPS Main Data'!AH3</f>
        <v>Club Miles (not funded)</v>
      </c>
    </row>
    <row r="184" spans="1:17" ht="15" customHeight="1" x14ac:dyDescent="0.25">
      <c r="A184" s="131">
        <f>'GPS Main Data'!G183</f>
        <v>1</v>
      </c>
      <c r="B184" s="132"/>
      <c r="C184" s="132"/>
      <c r="D184" s="132"/>
      <c r="E184" s="132"/>
      <c r="F184" s="132"/>
      <c r="G184" s="132"/>
      <c r="H184" s="133"/>
      <c r="I184" s="7">
        <f>'GPS Main Data'!AJ183</f>
        <v>6523.7</v>
      </c>
      <c r="J184" s="7">
        <f>'GPS Main Data'!AK183</f>
        <v>2229767.1</v>
      </c>
      <c r="K184" s="7">
        <f>'GPS Main Data'!AL183</f>
        <v>0</v>
      </c>
      <c r="L184" s="7">
        <f>'GPS Main Data'!AM183</f>
        <v>2229767.1</v>
      </c>
      <c r="M184" s="60">
        <f>'GPS Main Data'!AH183</f>
        <v>254.49999999999994</v>
      </c>
    </row>
    <row r="185" spans="1:17" x14ac:dyDescent="0.25">
      <c r="A185" s="120">
        <f>'GPS Main Data'!G184</f>
        <v>2</v>
      </c>
      <c r="B185" s="121"/>
      <c r="C185" s="121"/>
      <c r="D185" s="121"/>
      <c r="E185" s="121"/>
      <c r="F185" s="121"/>
      <c r="G185" s="121"/>
      <c r="H185" s="122"/>
      <c r="I185" s="7">
        <f>'GPS Main Data'!AJ184</f>
        <v>4347.1000000000004</v>
      </c>
      <c r="J185" s="7">
        <f>'GPS Main Data'!AK184</f>
        <v>2068512.3999999997</v>
      </c>
      <c r="K185" s="7">
        <f>'GPS Main Data'!AL184</f>
        <v>0</v>
      </c>
      <c r="L185" s="7">
        <f>'GPS Main Data'!AM184</f>
        <v>2068512.3999999997</v>
      </c>
      <c r="M185" s="60">
        <f>'GPS Main Data'!AH184</f>
        <v>104.7</v>
      </c>
    </row>
    <row r="186" spans="1:17" x14ac:dyDescent="0.25">
      <c r="A186" s="120">
        <f>'GPS Main Data'!G185</f>
        <v>3</v>
      </c>
      <c r="B186" s="121"/>
      <c r="C186" s="121"/>
      <c r="D186" s="121"/>
      <c r="E186" s="121"/>
      <c r="F186" s="121"/>
      <c r="G186" s="121"/>
      <c r="H186" s="122"/>
      <c r="I186" s="7">
        <f>'GPS Main Data'!AJ185</f>
        <v>5586.1000000000022</v>
      </c>
      <c r="J186" s="7">
        <f>'GPS Main Data'!AK185</f>
        <v>1651305.9999999993</v>
      </c>
      <c r="K186" s="7">
        <f>'GPS Main Data'!AL185</f>
        <v>0</v>
      </c>
      <c r="L186" s="7">
        <f>'GPS Main Data'!AM185</f>
        <v>1651305.9999999993</v>
      </c>
      <c r="M186" s="60">
        <f>'GPS Main Data'!AH185</f>
        <v>224.70000000000002</v>
      </c>
    </row>
    <row r="187" spans="1:17" x14ac:dyDescent="0.25">
      <c r="A187" s="120">
        <f>'GPS Main Data'!G186</f>
        <v>4</v>
      </c>
      <c r="B187" s="121"/>
      <c r="C187" s="121"/>
      <c r="D187" s="121"/>
      <c r="E187" s="121"/>
      <c r="F187" s="121"/>
      <c r="G187" s="121"/>
      <c r="H187" s="122"/>
      <c r="I187" s="7">
        <f>'GPS Main Data'!AJ186</f>
        <v>5106.3</v>
      </c>
      <c r="J187" s="7">
        <f>'GPS Main Data'!AK186</f>
        <v>1348063.2</v>
      </c>
      <c r="K187" s="7">
        <f>'GPS Main Data'!AL186</f>
        <v>0</v>
      </c>
      <c r="L187" s="7">
        <f>'GPS Main Data'!AM186</f>
        <v>1348063.2</v>
      </c>
      <c r="M187" s="60">
        <f>'GPS Main Data'!AH186</f>
        <v>205.99999999999994</v>
      </c>
    </row>
    <row r="188" spans="1:17" x14ac:dyDescent="0.25">
      <c r="A188" s="123" t="str">
        <f>'GPS Main Data'!G187</f>
        <v>Statewide Total</v>
      </c>
      <c r="B188" s="124"/>
      <c r="C188" s="124"/>
      <c r="D188" s="124"/>
      <c r="E188" s="124"/>
      <c r="F188" s="124"/>
      <c r="G188" s="124"/>
      <c r="H188" s="125"/>
      <c r="I188" s="24">
        <f>'GPS Main Data'!AJ187</f>
        <v>21563.200000000001</v>
      </c>
      <c r="J188" s="24">
        <f>'GPS Main Data'!AK187</f>
        <v>7297648.6999999993</v>
      </c>
      <c r="K188" s="24">
        <f>'GPS Main Data'!AL187</f>
        <v>0</v>
      </c>
      <c r="L188" s="24">
        <f>'GPS Main Data'!AM187</f>
        <v>7297648.6999999993</v>
      </c>
      <c r="M188" s="60">
        <f>'GPS Main Data'!AH187</f>
        <v>789.89999999999986</v>
      </c>
    </row>
    <row r="190" spans="1:17" x14ac:dyDescent="0.25">
      <c r="A190" s="26"/>
      <c r="B190" s="27"/>
      <c r="C190" s="27"/>
      <c r="D190" s="27"/>
      <c r="E190" s="27"/>
      <c r="F190" s="27"/>
      <c r="G190" s="27"/>
    </row>
    <row r="191" spans="1:17" x14ac:dyDescent="0.25">
      <c r="A191" s="37"/>
      <c r="B191" s="37"/>
      <c r="C191" s="37"/>
      <c r="D191" s="37"/>
      <c r="E191" s="37"/>
      <c r="F191" s="37"/>
      <c r="G191" s="37"/>
      <c r="J191" s="54"/>
      <c r="K191" s="54"/>
      <c r="L191" s="54"/>
      <c r="M191" s="54"/>
    </row>
    <row r="192" spans="1:17" x14ac:dyDescent="0.25">
      <c r="A192" s="37"/>
      <c r="B192" s="37"/>
      <c r="C192" s="37"/>
      <c r="D192" s="37"/>
      <c r="E192" s="37"/>
      <c r="F192" s="37"/>
      <c r="G192" s="37"/>
      <c r="J192" s="53"/>
      <c r="K192" s="53"/>
      <c r="L192" s="53"/>
      <c r="M192" s="53"/>
    </row>
  </sheetData>
  <autoFilter ref="A4:Q181" xr:uid="{00000000-0001-0000-0000-000000000000}">
    <sortState xmlns:xlrd2="http://schemas.microsoft.com/office/spreadsheetml/2017/richdata2" ref="A5:Q181">
      <sortCondition ref="D5:D181"/>
      <sortCondition ref="F5:F181"/>
    </sortState>
  </autoFilter>
  <mergeCells count="8">
    <mergeCell ref="A186:H186"/>
    <mergeCell ref="A187:H187"/>
    <mergeCell ref="A188:H188"/>
    <mergeCell ref="A1:Q1"/>
    <mergeCell ref="A2:Q2"/>
    <mergeCell ref="A183:H183"/>
    <mergeCell ref="A184:H184"/>
    <mergeCell ref="A185:H185"/>
  </mergeCells>
  <pageMargins left="0.7" right="0.7" top="0.75" bottom="0.75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89"/>
  <sheetViews>
    <sheetView zoomScaleNormal="100" workbookViewId="0">
      <pane xSplit="7" ySplit="3" topLeftCell="AW124" activePane="bottomRight" state="frozenSplit"/>
      <selection pane="topRight" activeCell="G1" sqref="G1"/>
      <selection pane="bottomLeft" activeCell="I7" sqref="I7"/>
      <selection pane="bottomRight" activeCell="C131" sqref="C131"/>
    </sheetView>
  </sheetViews>
  <sheetFormatPr defaultRowHeight="15" x14ac:dyDescent="0.25"/>
  <cols>
    <col min="1" max="1" width="18.140625" customWidth="1"/>
    <col min="2" max="2" width="19.5703125" customWidth="1"/>
    <col min="3" max="3" width="11.140625" style="9" customWidth="1"/>
    <col min="4" max="4" width="6" customWidth="1"/>
    <col min="5" max="5" width="7.7109375" customWidth="1"/>
    <col min="7" max="7" width="33.28515625" customWidth="1"/>
    <col min="8" max="8" width="10.7109375" hidden="1" customWidth="1"/>
    <col min="9" max="9" width="9.7109375" hidden="1" customWidth="1"/>
    <col min="10" max="10" width="9.42578125" hidden="1" customWidth="1"/>
    <col min="11" max="14" width="0" hidden="1" customWidth="1"/>
    <col min="15" max="15" width="10.42578125" hidden="1" customWidth="1"/>
    <col min="16" max="16" width="9.42578125" hidden="1" customWidth="1"/>
    <col min="17" max="19" width="0" hidden="1" customWidth="1"/>
    <col min="20" max="20" width="14.140625" hidden="1" customWidth="1"/>
    <col min="21" max="21" width="12.42578125" hidden="1" customWidth="1"/>
    <col min="22" max="22" width="17.7109375" hidden="1" customWidth="1"/>
    <col min="23" max="23" width="9.42578125" hidden="1" customWidth="1"/>
    <col min="24" max="24" width="18.5703125" hidden="1" customWidth="1"/>
    <col min="25" max="25" width="10.7109375" style="9" hidden="1" customWidth="1"/>
    <col min="26" max="26" width="11.7109375" style="9" hidden="1" customWidth="1"/>
    <col min="27" max="27" width="11.28515625" style="9" hidden="1" customWidth="1"/>
    <col min="28" max="31" width="0" style="9" hidden="1" customWidth="1"/>
    <col min="32" max="32" width="10.42578125" style="9" hidden="1" customWidth="1"/>
    <col min="33" max="33" width="10.140625" style="9" hidden="1" customWidth="1"/>
    <col min="34" max="36" width="0" style="9" hidden="1" customWidth="1"/>
    <col min="37" max="37" width="15.5703125" style="9" hidden="1" customWidth="1"/>
    <col min="38" max="38" width="12.42578125" style="9" hidden="1" customWidth="1"/>
    <col min="39" max="39" width="17.7109375" style="9" hidden="1" customWidth="1"/>
    <col min="40" max="40" width="9.42578125" style="9" hidden="1" customWidth="1"/>
    <col min="41" max="41" width="18.5703125" style="9" hidden="1" customWidth="1"/>
    <col min="42" max="42" width="10.7109375" style="9" bestFit="1" customWidth="1"/>
    <col min="43" max="43" width="11.7109375" style="9" bestFit="1" customWidth="1"/>
    <col min="44" max="44" width="11.28515625" style="9" bestFit="1" customWidth="1"/>
    <col min="45" max="48" width="8.85546875" style="9"/>
    <col min="49" max="49" width="10.42578125" style="9" bestFit="1" customWidth="1"/>
    <col min="50" max="50" width="10.140625" style="9" bestFit="1" customWidth="1"/>
    <col min="51" max="53" width="8.85546875" style="9"/>
    <col min="54" max="54" width="15.5703125" style="9" bestFit="1" customWidth="1"/>
    <col min="55" max="55" width="12.42578125" style="9" bestFit="1" customWidth="1"/>
    <col min="56" max="56" width="17.7109375" style="9" bestFit="1" customWidth="1"/>
    <col min="57" max="57" width="9.42578125" style="9" bestFit="1" customWidth="1"/>
    <col min="58" max="58" width="18.5703125" style="9" bestFit="1" customWidth="1"/>
    <col min="59" max="59" width="15.7109375" customWidth="1"/>
  </cols>
  <sheetData>
    <row r="1" spans="1:58" ht="31.5" customHeight="1" x14ac:dyDescent="0.25">
      <c r="H1" s="134" t="s">
        <v>419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4" t="s">
        <v>434</v>
      </c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4" t="s">
        <v>443</v>
      </c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58" ht="15.75" customHeight="1" thickBot="1" x14ac:dyDescent="0.3">
      <c r="H2" s="136" t="s">
        <v>362</v>
      </c>
      <c r="I2" s="137"/>
      <c r="J2" s="137"/>
      <c r="K2" s="137"/>
      <c r="L2" s="137"/>
      <c r="M2" s="137"/>
      <c r="N2" s="137"/>
      <c r="O2" s="137"/>
      <c r="P2" s="137"/>
      <c r="Q2" s="138"/>
      <c r="R2" s="139" t="s">
        <v>426</v>
      </c>
      <c r="S2" s="140"/>
      <c r="T2" s="140"/>
      <c r="U2" s="140"/>
      <c r="V2" s="141"/>
      <c r="W2" s="142" t="s">
        <v>409</v>
      </c>
      <c r="X2" s="143"/>
      <c r="Y2" s="136" t="s">
        <v>362</v>
      </c>
      <c r="Z2" s="137"/>
      <c r="AA2" s="137"/>
      <c r="AB2" s="137"/>
      <c r="AC2" s="137"/>
      <c r="AD2" s="137"/>
      <c r="AE2" s="137"/>
      <c r="AF2" s="137"/>
      <c r="AG2" s="137"/>
      <c r="AH2" s="138"/>
      <c r="AI2" s="139" t="s">
        <v>435</v>
      </c>
      <c r="AJ2" s="140"/>
      <c r="AK2" s="140"/>
      <c r="AL2" s="140"/>
      <c r="AM2" s="141"/>
      <c r="AN2" s="142" t="s">
        <v>409</v>
      </c>
      <c r="AO2" s="143"/>
      <c r="AP2" s="136" t="s">
        <v>362</v>
      </c>
      <c r="AQ2" s="137"/>
      <c r="AR2" s="137"/>
      <c r="AS2" s="137"/>
      <c r="AT2" s="137"/>
      <c r="AU2" s="137"/>
      <c r="AV2" s="137"/>
      <c r="AW2" s="137"/>
      <c r="AX2" s="137"/>
      <c r="AY2" s="138"/>
      <c r="AZ2" s="139" t="s">
        <v>451</v>
      </c>
      <c r="BA2" s="140"/>
      <c r="BB2" s="140"/>
      <c r="BC2" s="140"/>
      <c r="BD2" s="141"/>
      <c r="BE2" s="142" t="s">
        <v>409</v>
      </c>
      <c r="BF2" s="143"/>
    </row>
    <row r="3" spans="1:58" s="2" customFormat="1" ht="90" customHeight="1" thickBot="1" x14ac:dyDescent="0.3">
      <c r="A3" s="16" t="s">
        <v>0</v>
      </c>
      <c r="B3" s="17" t="s">
        <v>1</v>
      </c>
      <c r="C3" s="17" t="s">
        <v>396</v>
      </c>
      <c r="D3" s="17" t="s">
        <v>2</v>
      </c>
      <c r="E3" s="17" t="s">
        <v>3</v>
      </c>
      <c r="F3" s="17" t="s">
        <v>4</v>
      </c>
      <c r="G3" s="18" t="s">
        <v>5</v>
      </c>
      <c r="H3" s="84" t="s">
        <v>363</v>
      </c>
      <c r="I3" s="85" t="s">
        <v>364</v>
      </c>
      <c r="J3" s="17" t="s">
        <v>365</v>
      </c>
      <c r="K3" s="74" t="s">
        <v>366</v>
      </c>
      <c r="L3" s="74" t="s">
        <v>367</v>
      </c>
      <c r="M3" s="85" t="s">
        <v>368</v>
      </c>
      <c r="N3" s="85" t="s">
        <v>369</v>
      </c>
      <c r="O3" s="85" t="s">
        <v>370</v>
      </c>
      <c r="P3" s="56" t="s">
        <v>371</v>
      </c>
      <c r="Q3" s="86" t="s">
        <v>433</v>
      </c>
      <c r="R3" s="59" t="s">
        <v>420</v>
      </c>
      <c r="S3" s="77" t="s">
        <v>421</v>
      </c>
      <c r="T3" s="17" t="s">
        <v>422</v>
      </c>
      <c r="U3" s="81" t="s">
        <v>424</v>
      </c>
      <c r="V3" s="91" t="s">
        <v>423</v>
      </c>
      <c r="W3" s="57" t="s">
        <v>425</v>
      </c>
      <c r="X3" s="19" t="s">
        <v>427</v>
      </c>
      <c r="Y3" s="84" t="s">
        <v>363</v>
      </c>
      <c r="Z3" s="85" t="s">
        <v>364</v>
      </c>
      <c r="AA3" s="17" t="s">
        <v>365</v>
      </c>
      <c r="AB3" s="74" t="s">
        <v>366</v>
      </c>
      <c r="AC3" s="74" t="s">
        <v>367</v>
      </c>
      <c r="AD3" s="85" t="s">
        <v>368</v>
      </c>
      <c r="AE3" s="85" t="s">
        <v>369</v>
      </c>
      <c r="AF3" s="85" t="s">
        <v>370</v>
      </c>
      <c r="AG3" s="56" t="s">
        <v>371</v>
      </c>
      <c r="AH3" s="86" t="s">
        <v>433</v>
      </c>
      <c r="AI3" s="59" t="s">
        <v>436</v>
      </c>
      <c r="AJ3" s="77" t="s">
        <v>437</v>
      </c>
      <c r="AK3" s="17" t="s">
        <v>438</v>
      </c>
      <c r="AL3" s="81" t="s">
        <v>442</v>
      </c>
      <c r="AM3" s="91" t="s">
        <v>439</v>
      </c>
      <c r="AN3" s="57" t="s">
        <v>440</v>
      </c>
      <c r="AO3" s="19" t="s">
        <v>441</v>
      </c>
      <c r="AP3" s="84" t="s">
        <v>363</v>
      </c>
      <c r="AQ3" s="85" t="s">
        <v>364</v>
      </c>
      <c r="AR3" s="17" t="s">
        <v>365</v>
      </c>
      <c r="AS3" s="74" t="s">
        <v>366</v>
      </c>
      <c r="AT3" s="74" t="s">
        <v>367</v>
      </c>
      <c r="AU3" s="85" t="s">
        <v>368</v>
      </c>
      <c r="AV3" s="85" t="s">
        <v>369</v>
      </c>
      <c r="AW3" s="85" t="s">
        <v>370</v>
      </c>
      <c r="AX3" s="56" t="s">
        <v>371</v>
      </c>
      <c r="AY3" s="86" t="s">
        <v>433</v>
      </c>
      <c r="AZ3" s="59" t="s">
        <v>444</v>
      </c>
      <c r="BA3" s="77" t="s">
        <v>445</v>
      </c>
      <c r="BB3" s="17" t="s">
        <v>446</v>
      </c>
      <c r="BC3" s="81" t="s">
        <v>447</v>
      </c>
      <c r="BD3" s="91" t="s">
        <v>448</v>
      </c>
      <c r="BE3" s="57" t="s">
        <v>449</v>
      </c>
      <c r="BF3" s="19" t="s">
        <v>450</v>
      </c>
    </row>
    <row r="4" spans="1:58" x14ac:dyDescent="0.25">
      <c r="A4" s="10" t="s">
        <v>6</v>
      </c>
      <c r="B4" s="5" t="s">
        <v>7</v>
      </c>
      <c r="C4" s="5" t="s">
        <v>397</v>
      </c>
      <c r="D4" s="5" t="s">
        <v>8</v>
      </c>
      <c r="E4" s="5">
        <v>1</v>
      </c>
      <c r="F4" s="5">
        <v>7</v>
      </c>
      <c r="G4" s="115" t="s">
        <v>9</v>
      </c>
      <c r="H4" s="40">
        <v>17.7</v>
      </c>
      <c r="I4" s="41">
        <v>26.6</v>
      </c>
      <c r="J4" s="41">
        <f t="shared" ref="J4:J35" si="0">SUM(H4:I4)</f>
        <v>44.3</v>
      </c>
      <c r="K4" s="67">
        <v>0</v>
      </c>
      <c r="L4" s="68">
        <v>0</v>
      </c>
      <c r="M4" s="38">
        <v>0</v>
      </c>
      <c r="N4" s="41">
        <v>0.9</v>
      </c>
      <c r="O4" s="41">
        <v>16.7</v>
      </c>
      <c r="P4" s="41">
        <f t="shared" ref="P4:P35" si="1">J4+0.5*K4+L4+N4+O4</f>
        <v>61.899999999999991</v>
      </c>
      <c r="Q4" s="67">
        <v>0</v>
      </c>
      <c r="R4" s="8">
        <v>357</v>
      </c>
      <c r="S4" s="41">
        <f t="shared" ref="S4:S35" si="2">P4</f>
        <v>61.899999999999991</v>
      </c>
      <c r="T4" s="6">
        <f t="shared" ref="T4:T35" si="3">R4*S4</f>
        <v>22098.299999999996</v>
      </c>
      <c r="U4" s="6">
        <f t="shared" ref="U4:U35" si="4">T4*0.0618</f>
        <v>1365.6749399999997</v>
      </c>
      <c r="V4" s="87">
        <f t="shared" ref="V4:V35" si="5">T4+U4</f>
        <v>23463.974939999996</v>
      </c>
      <c r="W4" s="58">
        <v>0</v>
      </c>
      <c r="X4" s="11">
        <v>0</v>
      </c>
      <c r="Y4" s="40">
        <v>24.7</v>
      </c>
      <c r="Z4" s="41">
        <v>26.6</v>
      </c>
      <c r="AA4" s="41">
        <f t="shared" ref="AA4:AA35" si="6">SUM(Y4:Z4)</f>
        <v>51.3</v>
      </c>
      <c r="AB4" s="67"/>
      <c r="AC4" s="68"/>
      <c r="AD4" s="38">
        <v>0</v>
      </c>
      <c r="AE4" s="41">
        <v>0</v>
      </c>
      <c r="AF4" s="41">
        <v>10.8</v>
      </c>
      <c r="AG4" s="41">
        <f t="shared" ref="AG4:AG35" si="7">AA4+0.5*AB4+AC4+AE4+AF4</f>
        <v>62.099999999999994</v>
      </c>
      <c r="AH4" s="67"/>
      <c r="AI4" s="8">
        <v>357</v>
      </c>
      <c r="AJ4" s="41">
        <f t="shared" ref="AJ4:AJ35" si="8">AG4</f>
        <v>62.099999999999994</v>
      </c>
      <c r="AK4" s="6">
        <f t="shared" ref="AK4:AK35" si="9">AI4*AJ4</f>
        <v>22169.699999999997</v>
      </c>
      <c r="AL4" s="6">
        <v>0</v>
      </c>
      <c r="AM4" s="87">
        <f t="shared" ref="AM4:AM35" si="10">AK4+AL4</f>
        <v>22169.699999999997</v>
      </c>
      <c r="AN4" s="58">
        <f t="shared" ref="AN4:AN35" si="11">AG4-P4</f>
        <v>0.20000000000000284</v>
      </c>
      <c r="AO4" s="11">
        <f t="shared" ref="AO4:AO35" si="12">AK4-T4</f>
        <v>71.400000000001455</v>
      </c>
      <c r="AP4" s="40">
        <v>24.8</v>
      </c>
      <c r="AQ4" s="41">
        <v>26.7</v>
      </c>
      <c r="AR4" s="41">
        <f t="shared" ref="AR4:AR35" si="13">SUM(AP4:AQ4)</f>
        <v>51.5</v>
      </c>
      <c r="AS4" s="67">
        <v>0</v>
      </c>
      <c r="AT4" s="68">
        <v>0</v>
      </c>
      <c r="AU4" s="38">
        <f t="shared" ref="AU4:AU35" si="14">AS4+AT4</f>
        <v>0</v>
      </c>
      <c r="AV4" s="41">
        <v>0</v>
      </c>
      <c r="AW4" s="41">
        <v>10.8</v>
      </c>
      <c r="AX4" s="41">
        <f t="shared" ref="AX4:AX35" si="15">AR4+0.5*AS4+AT4+AV4+AW4</f>
        <v>62.3</v>
      </c>
      <c r="AY4" s="67">
        <v>0</v>
      </c>
      <c r="AZ4" s="8">
        <v>357</v>
      </c>
      <c r="BA4" s="41">
        <f t="shared" ref="BA4:BA35" si="16">AX4</f>
        <v>62.3</v>
      </c>
      <c r="BB4" s="6">
        <f t="shared" ref="BB4:BB35" si="17">AZ4*BA4</f>
        <v>22241.1</v>
      </c>
      <c r="BC4" s="6">
        <v>0</v>
      </c>
      <c r="BD4" s="87">
        <f t="shared" ref="BD4:BD35" si="18">BB4+BC4</f>
        <v>22241.1</v>
      </c>
      <c r="BE4" s="58">
        <f t="shared" ref="BE4:BE35" si="19">AX4-AG4</f>
        <v>0.20000000000000284</v>
      </c>
      <c r="BF4" s="11">
        <f t="shared" ref="BF4:BF35" si="20">BB4-AK4</f>
        <v>71.400000000001455</v>
      </c>
    </row>
    <row r="5" spans="1:58" x14ac:dyDescent="0.25">
      <c r="A5" s="12" t="s">
        <v>18</v>
      </c>
      <c r="B5" s="3" t="s">
        <v>19</v>
      </c>
      <c r="C5" s="3" t="s">
        <v>397</v>
      </c>
      <c r="D5" s="3" t="s">
        <v>8</v>
      </c>
      <c r="E5" s="3">
        <v>1</v>
      </c>
      <c r="F5" s="3">
        <v>93</v>
      </c>
      <c r="G5" s="15" t="s">
        <v>20</v>
      </c>
      <c r="H5" s="42">
        <v>22</v>
      </c>
      <c r="I5" s="43">
        <v>12</v>
      </c>
      <c r="J5" s="41">
        <f t="shared" si="0"/>
        <v>34</v>
      </c>
      <c r="K5" s="67">
        <v>0</v>
      </c>
      <c r="L5" s="68">
        <v>0</v>
      </c>
      <c r="M5" s="38">
        <v>0</v>
      </c>
      <c r="N5" s="43">
        <v>5.0999999999999996</v>
      </c>
      <c r="O5" s="43">
        <v>317.5</v>
      </c>
      <c r="P5" s="41">
        <f t="shared" si="1"/>
        <v>356.6</v>
      </c>
      <c r="Q5" s="67">
        <v>3.1</v>
      </c>
      <c r="R5" s="8">
        <v>404</v>
      </c>
      <c r="S5" s="41">
        <f t="shared" si="2"/>
        <v>356.6</v>
      </c>
      <c r="T5" s="7">
        <f t="shared" si="3"/>
        <v>144066.40000000002</v>
      </c>
      <c r="U5" s="6">
        <f t="shared" si="4"/>
        <v>8903.3035200000013</v>
      </c>
      <c r="V5" s="87">
        <f t="shared" si="5"/>
        <v>152969.70352000004</v>
      </c>
      <c r="W5" s="58">
        <v>0</v>
      </c>
      <c r="X5" s="11">
        <v>0</v>
      </c>
      <c r="Y5" s="42">
        <v>231.7</v>
      </c>
      <c r="Z5" s="43">
        <v>4.4000000000000004</v>
      </c>
      <c r="AA5" s="41">
        <f t="shared" si="6"/>
        <v>236.1</v>
      </c>
      <c r="AB5" s="67"/>
      <c r="AC5" s="68"/>
      <c r="AD5" s="38">
        <v>0</v>
      </c>
      <c r="AE5" s="43">
        <v>4.5999999999999996</v>
      </c>
      <c r="AF5" s="43">
        <v>115.7</v>
      </c>
      <c r="AG5" s="41">
        <f t="shared" si="7"/>
        <v>356.4</v>
      </c>
      <c r="AH5" s="67">
        <v>2.2000000000000002</v>
      </c>
      <c r="AI5" s="8">
        <v>404</v>
      </c>
      <c r="AJ5" s="41">
        <f t="shared" si="8"/>
        <v>356.4</v>
      </c>
      <c r="AK5" s="7">
        <f t="shared" si="9"/>
        <v>143985.59999999998</v>
      </c>
      <c r="AL5" s="6">
        <v>0</v>
      </c>
      <c r="AM5" s="87">
        <f t="shared" si="10"/>
        <v>143985.59999999998</v>
      </c>
      <c r="AN5" s="58">
        <f t="shared" si="11"/>
        <v>-0.20000000000004547</v>
      </c>
      <c r="AO5" s="11">
        <f t="shared" si="12"/>
        <v>-80.800000000046566</v>
      </c>
      <c r="AP5" s="42">
        <v>231.7</v>
      </c>
      <c r="AQ5" s="43">
        <v>4.4000000000000004</v>
      </c>
      <c r="AR5" s="41">
        <f t="shared" si="13"/>
        <v>236.1</v>
      </c>
      <c r="AS5" s="67">
        <v>0</v>
      </c>
      <c r="AT5" s="68">
        <v>0</v>
      </c>
      <c r="AU5" s="38">
        <f t="shared" si="14"/>
        <v>0</v>
      </c>
      <c r="AV5" s="43">
        <v>4.5999999999999996</v>
      </c>
      <c r="AW5" s="43">
        <v>115.7</v>
      </c>
      <c r="AX5" s="41">
        <f t="shared" si="15"/>
        <v>356.4</v>
      </c>
      <c r="AY5" s="67">
        <v>2.2000000000000002</v>
      </c>
      <c r="AZ5" s="8">
        <v>404</v>
      </c>
      <c r="BA5" s="41">
        <f t="shared" si="16"/>
        <v>356.4</v>
      </c>
      <c r="BB5" s="7">
        <f t="shared" si="17"/>
        <v>143985.59999999998</v>
      </c>
      <c r="BC5" s="6">
        <v>0</v>
      </c>
      <c r="BD5" s="87">
        <f t="shared" si="18"/>
        <v>143985.59999999998</v>
      </c>
      <c r="BE5" s="58">
        <f t="shared" si="19"/>
        <v>0</v>
      </c>
      <c r="BF5" s="11">
        <f t="shared" si="20"/>
        <v>0</v>
      </c>
    </row>
    <row r="6" spans="1:58" x14ac:dyDescent="0.25">
      <c r="A6" s="12" t="s">
        <v>27</v>
      </c>
      <c r="B6" s="3" t="s">
        <v>28</v>
      </c>
      <c r="C6" s="3" t="s">
        <v>397</v>
      </c>
      <c r="D6" s="3" t="s">
        <v>8</v>
      </c>
      <c r="E6" s="3">
        <v>1</v>
      </c>
      <c r="F6" s="3">
        <v>95</v>
      </c>
      <c r="G6" s="15" t="s">
        <v>29</v>
      </c>
      <c r="H6" s="42">
        <v>19.8</v>
      </c>
      <c r="I6" s="43">
        <v>0.8</v>
      </c>
      <c r="J6" s="41">
        <f t="shared" si="0"/>
        <v>20.6</v>
      </c>
      <c r="K6" s="67">
        <v>0</v>
      </c>
      <c r="L6" s="68">
        <v>0</v>
      </c>
      <c r="M6" s="38">
        <v>0</v>
      </c>
      <c r="N6" s="43">
        <v>1.9</v>
      </c>
      <c r="O6" s="43">
        <v>27.2</v>
      </c>
      <c r="P6" s="41">
        <f t="shared" si="1"/>
        <v>49.7</v>
      </c>
      <c r="Q6" s="67">
        <v>0</v>
      </c>
      <c r="R6" s="8">
        <v>334</v>
      </c>
      <c r="S6" s="41">
        <f t="shared" si="2"/>
        <v>49.7</v>
      </c>
      <c r="T6" s="7">
        <f t="shared" si="3"/>
        <v>16599.8</v>
      </c>
      <c r="U6" s="6">
        <f t="shared" si="4"/>
        <v>1025.8676399999999</v>
      </c>
      <c r="V6" s="87">
        <f t="shared" si="5"/>
        <v>17625.66764</v>
      </c>
      <c r="W6" s="58">
        <v>0</v>
      </c>
      <c r="X6" s="11">
        <v>0</v>
      </c>
      <c r="Y6" s="42">
        <v>26.3</v>
      </c>
      <c r="Z6" s="43">
        <v>0.8</v>
      </c>
      <c r="AA6" s="41">
        <f t="shared" si="6"/>
        <v>27.1</v>
      </c>
      <c r="AB6" s="67"/>
      <c r="AC6" s="68"/>
      <c r="AD6" s="38">
        <v>0</v>
      </c>
      <c r="AE6" s="43">
        <v>1.9</v>
      </c>
      <c r="AF6" s="43">
        <v>20.8</v>
      </c>
      <c r="AG6" s="41">
        <f t="shared" si="7"/>
        <v>49.8</v>
      </c>
      <c r="AH6" s="67"/>
      <c r="AI6" s="8">
        <v>334</v>
      </c>
      <c r="AJ6" s="41">
        <f t="shared" si="8"/>
        <v>49.8</v>
      </c>
      <c r="AK6" s="7">
        <f t="shared" si="9"/>
        <v>16633.2</v>
      </c>
      <c r="AL6" s="6">
        <v>0</v>
      </c>
      <c r="AM6" s="87">
        <f t="shared" si="10"/>
        <v>16633.2</v>
      </c>
      <c r="AN6" s="58">
        <f t="shared" si="11"/>
        <v>9.9999999999994316E-2</v>
      </c>
      <c r="AO6" s="11">
        <f t="shared" si="12"/>
        <v>33.400000000001455</v>
      </c>
      <c r="AP6" s="42">
        <v>26.3</v>
      </c>
      <c r="AQ6" s="43">
        <v>0.8</v>
      </c>
      <c r="AR6" s="41">
        <f t="shared" si="13"/>
        <v>27.1</v>
      </c>
      <c r="AS6" s="67">
        <v>0</v>
      </c>
      <c r="AT6" s="68">
        <v>0</v>
      </c>
      <c r="AU6" s="38">
        <f t="shared" si="14"/>
        <v>0</v>
      </c>
      <c r="AV6" s="43">
        <v>1.9</v>
      </c>
      <c r="AW6" s="43">
        <v>20.8</v>
      </c>
      <c r="AX6" s="41">
        <f t="shared" si="15"/>
        <v>49.8</v>
      </c>
      <c r="AY6" s="67">
        <v>0</v>
      </c>
      <c r="AZ6" s="8">
        <v>334</v>
      </c>
      <c r="BA6" s="41">
        <f t="shared" si="16"/>
        <v>49.8</v>
      </c>
      <c r="BB6" s="7">
        <f t="shared" si="17"/>
        <v>16633.2</v>
      </c>
      <c r="BC6" s="6">
        <v>0</v>
      </c>
      <c r="BD6" s="87">
        <f t="shared" si="18"/>
        <v>16633.2</v>
      </c>
      <c r="BE6" s="58">
        <f t="shared" si="19"/>
        <v>0</v>
      </c>
      <c r="BF6" s="11">
        <f t="shared" si="20"/>
        <v>0</v>
      </c>
    </row>
    <row r="7" spans="1:58" x14ac:dyDescent="0.25">
      <c r="A7" s="12" t="s">
        <v>27</v>
      </c>
      <c r="B7" s="3" t="s">
        <v>28</v>
      </c>
      <c r="C7" s="3" t="s">
        <v>397</v>
      </c>
      <c r="D7" s="3" t="s">
        <v>8</v>
      </c>
      <c r="E7" s="3">
        <v>1</v>
      </c>
      <c r="F7" s="3">
        <v>159</v>
      </c>
      <c r="G7" s="15" t="s">
        <v>30</v>
      </c>
      <c r="H7" s="42">
        <v>38.799999999999997</v>
      </c>
      <c r="I7" s="43">
        <v>24.6</v>
      </c>
      <c r="J7" s="41">
        <f t="shared" si="0"/>
        <v>63.4</v>
      </c>
      <c r="K7" s="67">
        <v>0</v>
      </c>
      <c r="L7" s="68">
        <v>0</v>
      </c>
      <c r="M7" s="38">
        <v>0</v>
      </c>
      <c r="N7" s="43">
        <v>0</v>
      </c>
      <c r="O7" s="43">
        <v>39.700000000000003</v>
      </c>
      <c r="P7" s="41">
        <f t="shared" si="1"/>
        <v>103.1</v>
      </c>
      <c r="Q7" s="67">
        <v>3.3</v>
      </c>
      <c r="R7" s="8">
        <v>334</v>
      </c>
      <c r="S7" s="41">
        <f t="shared" si="2"/>
        <v>103.1</v>
      </c>
      <c r="T7" s="7">
        <f t="shared" si="3"/>
        <v>34435.4</v>
      </c>
      <c r="U7" s="6">
        <f t="shared" si="4"/>
        <v>2128.10772</v>
      </c>
      <c r="V7" s="87">
        <f t="shared" si="5"/>
        <v>36563.507720000001</v>
      </c>
      <c r="W7" s="58">
        <v>0</v>
      </c>
      <c r="X7" s="11">
        <v>0</v>
      </c>
      <c r="Y7" s="42">
        <v>35.200000000000003</v>
      </c>
      <c r="Z7" s="43">
        <v>24.1</v>
      </c>
      <c r="AA7" s="41">
        <f t="shared" si="6"/>
        <v>59.300000000000004</v>
      </c>
      <c r="AB7" s="67"/>
      <c r="AC7" s="68"/>
      <c r="AD7" s="38">
        <v>0</v>
      </c>
      <c r="AE7" s="43"/>
      <c r="AF7" s="43">
        <v>43.8</v>
      </c>
      <c r="AG7" s="41">
        <f t="shared" si="7"/>
        <v>103.1</v>
      </c>
      <c r="AH7" s="67">
        <v>2.8</v>
      </c>
      <c r="AI7" s="8">
        <v>334</v>
      </c>
      <c r="AJ7" s="41">
        <f t="shared" si="8"/>
        <v>103.1</v>
      </c>
      <c r="AK7" s="7">
        <f t="shared" si="9"/>
        <v>34435.4</v>
      </c>
      <c r="AL7" s="6">
        <v>0</v>
      </c>
      <c r="AM7" s="87">
        <f t="shared" si="10"/>
        <v>34435.4</v>
      </c>
      <c r="AN7" s="58">
        <f t="shared" si="11"/>
        <v>0</v>
      </c>
      <c r="AO7" s="11">
        <f t="shared" si="12"/>
        <v>0</v>
      </c>
      <c r="AP7" s="42">
        <v>35.200000000000003</v>
      </c>
      <c r="AQ7" s="43">
        <v>24.1</v>
      </c>
      <c r="AR7" s="41">
        <f t="shared" si="13"/>
        <v>59.300000000000004</v>
      </c>
      <c r="AS7" s="67">
        <v>0</v>
      </c>
      <c r="AT7" s="68">
        <v>0</v>
      </c>
      <c r="AU7" s="38">
        <f t="shared" si="14"/>
        <v>0</v>
      </c>
      <c r="AV7" s="43">
        <v>0</v>
      </c>
      <c r="AW7" s="43">
        <v>43.8</v>
      </c>
      <c r="AX7" s="41">
        <f t="shared" si="15"/>
        <v>103.1</v>
      </c>
      <c r="AY7" s="67">
        <v>2.8</v>
      </c>
      <c r="AZ7" s="8">
        <v>334</v>
      </c>
      <c r="BA7" s="41">
        <f t="shared" si="16"/>
        <v>103.1</v>
      </c>
      <c r="BB7" s="7">
        <f t="shared" si="17"/>
        <v>34435.4</v>
      </c>
      <c r="BC7" s="6">
        <v>0</v>
      </c>
      <c r="BD7" s="87">
        <f t="shared" si="18"/>
        <v>34435.4</v>
      </c>
      <c r="BE7" s="58">
        <f t="shared" si="19"/>
        <v>0</v>
      </c>
      <c r="BF7" s="11">
        <f t="shared" si="20"/>
        <v>0</v>
      </c>
    </row>
    <row r="8" spans="1:58" x14ac:dyDescent="0.25">
      <c r="A8" s="12" t="s">
        <v>27</v>
      </c>
      <c r="B8" s="3" t="s">
        <v>28</v>
      </c>
      <c r="C8" s="3" t="s">
        <v>397</v>
      </c>
      <c r="D8" s="3" t="s">
        <v>8</v>
      </c>
      <c r="E8" s="3">
        <v>1</v>
      </c>
      <c r="F8" s="3">
        <v>192</v>
      </c>
      <c r="G8" s="15" t="s">
        <v>31</v>
      </c>
      <c r="H8" s="42">
        <v>75.400000000000006</v>
      </c>
      <c r="I8" s="43">
        <v>0.8</v>
      </c>
      <c r="J8" s="41">
        <f t="shared" si="0"/>
        <v>76.2</v>
      </c>
      <c r="K8" s="67">
        <v>0</v>
      </c>
      <c r="L8" s="68">
        <v>0</v>
      </c>
      <c r="M8" s="38">
        <v>0</v>
      </c>
      <c r="N8" s="43">
        <v>3.1</v>
      </c>
      <c r="O8" s="43">
        <v>61</v>
      </c>
      <c r="P8" s="41">
        <f t="shared" si="1"/>
        <v>140.30000000000001</v>
      </c>
      <c r="Q8" s="67">
        <v>0</v>
      </c>
      <c r="R8" s="8">
        <v>334</v>
      </c>
      <c r="S8" s="41">
        <f t="shared" si="2"/>
        <v>140.30000000000001</v>
      </c>
      <c r="T8" s="7">
        <f t="shared" si="3"/>
        <v>46860.200000000004</v>
      </c>
      <c r="U8" s="6">
        <f t="shared" si="4"/>
        <v>2895.9603600000005</v>
      </c>
      <c r="V8" s="87">
        <f t="shared" si="5"/>
        <v>49756.160360000002</v>
      </c>
      <c r="W8" s="58">
        <v>-0.39999999999997726</v>
      </c>
      <c r="X8" s="11">
        <v>-133.59999999999127</v>
      </c>
      <c r="Y8" s="42">
        <v>103.2</v>
      </c>
      <c r="Z8" s="43">
        <v>0.8</v>
      </c>
      <c r="AA8" s="41">
        <f t="shared" si="6"/>
        <v>104</v>
      </c>
      <c r="AB8" s="67"/>
      <c r="AC8" s="68"/>
      <c r="AD8" s="38">
        <v>0</v>
      </c>
      <c r="AE8" s="43"/>
      <c r="AF8" s="43">
        <v>37.299999999999997</v>
      </c>
      <c r="AG8" s="41">
        <f t="shared" si="7"/>
        <v>141.30000000000001</v>
      </c>
      <c r="AH8" s="67">
        <v>2</v>
      </c>
      <c r="AI8" s="8">
        <v>334</v>
      </c>
      <c r="AJ8" s="41">
        <f t="shared" si="8"/>
        <v>141.30000000000001</v>
      </c>
      <c r="AK8" s="7">
        <f t="shared" si="9"/>
        <v>47194.200000000004</v>
      </c>
      <c r="AL8" s="6">
        <v>0</v>
      </c>
      <c r="AM8" s="87">
        <f t="shared" si="10"/>
        <v>47194.200000000004</v>
      </c>
      <c r="AN8" s="58">
        <f t="shared" si="11"/>
        <v>1</v>
      </c>
      <c r="AO8" s="11">
        <f t="shared" si="12"/>
        <v>334</v>
      </c>
      <c r="AP8" s="42">
        <v>103.2</v>
      </c>
      <c r="AQ8" s="43">
        <v>0.8</v>
      </c>
      <c r="AR8" s="41">
        <f t="shared" si="13"/>
        <v>104</v>
      </c>
      <c r="AS8" s="67">
        <v>0</v>
      </c>
      <c r="AT8" s="68">
        <v>0</v>
      </c>
      <c r="AU8" s="38">
        <f t="shared" si="14"/>
        <v>0</v>
      </c>
      <c r="AV8" s="43">
        <v>0</v>
      </c>
      <c r="AW8" s="43">
        <v>37.299999999999997</v>
      </c>
      <c r="AX8" s="41">
        <f t="shared" si="15"/>
        <v>141.30000000000001</v>
      </c>
      <c r="AY8" s="67">
        <v>2</v>
      </c>
      <c r="AZ8" s="8">
        <v>334</v>
      </c>
      <c r="BA8" s="41">
        <f t="shared" si="16"/>
        <v>141.30000000000001</v>
      </c>
      <c r="BB8" s="7">
        <f t="shared" si="17"/>
        <v>47194.200000000004</v>
      </c>
      <c r="BC8" s="6">
        <v>0</v>
      </c>
      <c r="BD8" s="87">
        <f t="shared" si="18"/>
        <v>47194.200000000004</v>
      </c>
      <c r="BE8" s="58">
        <f t="shared" si="19"/>
        <v>0</v>
      </c>
      <c r="BF8" s="11">
        <f t="shared" si="20"/>
        <v>0</v>
      </c>
    </row>
    <row r="9" spans="1:58" x14ac:dyDescent="0.25">
      <c r="A9" s="12" t="s">
        <v>34</v>
      </c>
      <c r="B9" s="3" t="s">
        <v>35</v>
      </c>
      <c r="C9" s="3" t="s">
        <v>397</v>
      </c>
      <c r="D9" s="3" t="s">
        <v>8</v>
      </c>
      <c r="E9" s="3">
        <v>1</v>
      </c>
      <c r="F9" s="3">
        <v>214</v>
      </c>
      <c r="G9" s="15" t="s">
        <v>36</v>
      </c>
      <c r="H9" s="42">
        <v>83</v>
      </c>
      <c r="I9" s="43">
        <v>4.8</v>
      </c>
      <c r="J9" s="41">
        <f t="shared" si="0"/>
        <v>87.8</v>
      </c>
      <c r="K9" s="67">
        <v>0</v>
      </c>
      <c r="L9" s="68">
        <v>0</v>
      </c>
      <c r="M9" s="38">
        <v>0</v>
      </c>
      <c r="N9" s="43">
        <v>1.7</v>
      </c>
      <c r="O9" s="43">
        <v>116.9</v>
      </c>
      <c r="P9" s="41">
        <f t="shared" si="1"/>
        <v>206.4</v>
      </c>
      <c r="Q9" s="67">
        <v>0</v>
      </c>
      <c r="R9" s="8">
        <v>310</v>
      </c>
      <c r="S9" s="41">
        <f t="shared" si="2"/>
        <v>206.4</v>
      </c>
      <c r="T9" s="7">
        <f t="shared" si="3"/>
        <v>63984</v>
      </c>
      <c r="U9" s="6">
        <f t="shared" si="4"/>
        <v>3954.2112000000002</v>
      </c>
      <c r="V9" s="87">
        <f t="shared" si="5"/>
        <v>67938.211200000005</v>
      </c>
      <c r="W9" s="58">
        <v>0</v>
      </c>
      <c r="X9" s="11">
        <v>0</v>
      </c>
      <c r="Y9" s="42">
        <v>107.4</v>
      </c>
      <c r="Z9" s="43">
        <v>3.6</v>
      </c>
      <c r="AA9" s="41">
        <f t="shared" si="6"/>
        <v>111</v>
      </c>
      <c r="AB9" s="67"/>
      <c r="AC9" s="68"/>
      <c r="AD9" s="38">
        <v>0</v>
      </c>
      <c r="AE9" s="43">
        <v>1.3</v>
      </c>
      <c r="AF9" s="43">
        <v>91</v>
      </c>
      <c r="AG9" s="41">
        <f t="shared" si="7"/>
        <v>203.3</v>
      </c>
      <c r="AH9" s="67"/>
      <c r="AI9" s="8">
        <v>310</v>
      </c>
      <c r="AJ9" s="41">
        <f t="shared" si="8"/>
        <v>203.3</v>
      </c>
      <c r="AK9" s="7">
        <f t="shared" si="9"/>
        <v>63023</v>
      </c>
      <c r="AL9" s="6">
        <v>0</v>
      </c>
      <c r="AM9" s="87">
        <f t="shared" si="10"/>
        <v>63023</v>
      </c>
      <c r="AN9" s="58">
        <f t="shared" si="11"/>
        <v>-3.0999999999999943</v>
      </c>
      <c r="AO9" s="11">
        <f t="shared" si="12"/>
        <v>-961</v>
      </c>
      <c r="AP9" s="42">
        <v>106.7</v>
      </c>
      <c r="AQ9" s="43">
        <v>3.8</v>
      </c>
      <c r="AR9" s="41">
        <f t="shared" si="13"/>
        <v>110.5</v>
      </c>
      <c r="AS9" s="67">
        <v>0</v>
      </c>
      <c r="AT9" s="68">
        <v>0</v>
      </c>
      <c r="AU9" s="38">
        <f t="shared" si="14"/>
        <v>0</v>
      </c>
      <c r="AV9" s="43">
        <v>1.3</v>
      </c>
      <c r="AW9" s="43">
        <v>91.8</v>
      </c>
      <c r="AX9" s="41">
        <f t="shared" si="15"/>
        <v>203.6</v>
      </c>
      <c r="AY9" s="67">
        <v>0</v>
      </c>
      <c r="AZ9" s="8">
        <v>310</v>
      </c>
      <c r="BA9" s="41">
        <f t="shared" si="16"/>
        <v>203.6</v>
      </c>
      <c r="BB9" s="7">
        <f t="shared" si="17"/>
        <v>63116</v>
      </c>
      <c r="BC9" s="6">
        <v>0</v>
      </c>
      <c r="BD9" s="87">
        <f t="shared" si="18"/>
        <v>63116</v>
      </c>
      <c r="BE9" s="58">
        <f t="shared" si="19"/>
        <v>0.29999999999998295</v>
      </c>
      <c r="BF9" s="11">
        <f t="shared" si="20"/>
        <v>93</v>
      </c>
    </row>
    <row r="10" spans="1:58" x14ac:dyDescent="0.25">
      <c r="A10" s="12" t="s">
        <v>6</v>
      </c>
      <c r="B10" s="3" t="s">
        <v>7</v>
      </c>
      <c r="C10" s="3" t="s">
        <v>397</v>
      </c>
      <c r="D10" s="3" t="s">
        <v>8</v>
      </c>
      <c r="E10" s="3">
        <v>1</v>
      </c>
      <c r="F10" s="3">
        <v>271</v>
      </c>
      <c r="G10" s="15" t="s">
        <v>12</v>
      </c>
      <c r="H10" s="42">
        <v>47.5</v>
      </c>
      <c r="I10" s="43">
        <v>0</v>
      </c>
      <c r="J10" s="41">
        <f t="shared" si="0"/>
        <v>47.5</v>
      </c>
      <c r="K10" s="67">
        <v>0</v>
      </c>
      <c r="L10" s="68">
        <v>0</v>
      </c>
      <c r="M10" s="38">
        <v>0</v>
      </c>
      <c r="N10" s="43">
        <v>0</v>
      </c>
      <c r="O10" s="43">
        <v>23.3</v>
      </c>
      <c r="P10" s="41">
        <f t="shared" si="1"/>
        <v>70.8</v>
      </c>
      <c r="Q10" s="67">
        <v>2.5</v>
      </c>
      <c r="R10" s="8">
        <v>357</v>
      </c>
      <c r="S10" s="41">
        <f t="shared" si="2"/>
        <v>70.8</v>
      </c>
      <c r="T10" s="7">
        <f t="shared" si="3"/>
        <v>25275.599999999999</v>
      </c>
      <c r="U10" s="6">
        <f t="shared" si="4"/>
        <v>1562.03208</v>
      </c>
      <c r="V10" s="87">
        <f t="shared" si="5"/>
        <v>26837.632079999999</v>
      </c>
      <c r="W10" s="58">
        <v>0</v>
      </c>
      <c r="X10" s="11">
        <v>0</v>
      </c>
      <c r="Y10" s="42">
        <v>47.5</v>
      </c>
      <c r="Z10" s="43"/>
      <c r="AA10" s="41">
        <f t="shared" si="6"/>
        <v>47.5</v>
      </c>
      <c r="AB10" s="67"/>
      <c r="AC10" s="68"/>
      <c r="AD10" s="38">
        <v>0</v>
      </c>
      <c r="AE10" s="43"/>
      <c r="AF10" s="43">
        <v>23.3</v>
      </c>
      <c r="AG10" s="41">
        <f t="shared" si="7"/>
        <v>70.8</v>
      </c>
      <c r="AH10" s="67">
        <v>2.5</v>
      </c>
      <c r="AI10" s="8">
        <v>357</v>
      </c>
      <c r="AJ10" s="41">
        <f t="shared" si="8"/>
        <v>70.8</v>
      </c>
      <c r="AK10" s="7">
        <f t="shared" si="9"/>
        <v>25275.599999999999</v>
      </c>
      <c r="AL10" s="6">
        <v>0</v>
      </c>
      <c r="AM10" s="87">
        <f t="shared" si="10"/>
        <v>25275.599999999999</v>
      </c>
      <c r="AN10" s="58">
        <f t="shared" si="11"/>
        <v>0</v>
      </c>
      <c r="AO10" s="11">
        <f t="shared" si="12"/>
        <v>0</v>
      </c>
      <c r="AP10" s="42">
        <v>42</v>
      </c>
      <c r="AQ10" s="43">
        <v>5.4</v>
      </c>
      <c r="AR10" s="41">
        <f t="shared" si="13"/>
        <v>47.4</v>
      </c>
      <c r="AS10" s="67">
        <v>0</v>
      </c>
      <c r="AT10" s="68">
        <v>3.1</v>
      </c>
      <c r="AU10" s="38">
        <f t="shared" si="14"/>
        <v>3.1</v>
      </c>
      <c r="AV10" s="43">
        <v>0</v>
      </c>
      <c r="AW10" s="43">
        <v>20.2</v>
      </c>
      <c r="AX10" s="41">
        <f t="shared" si="15"/>
        <v>70.7</v>
      </c>
      <c r="AY10" s="67">
        <v>3.5</v>
      </c>
      <c r="AZ10" s="8">
        <v>357</v>
      </c>
      <c r="BA10" s="41">
        <f t="shared" si="16"/>
        <v>70.7</v>
      </c>
      <c r="BB10" s="7">
        <f t="shared" si="17"/>
        <v>25239.9</v>
      </c>
      <c r="BC10" s="6">
        <v>0</v>
      </c>
      <c r="BD10" s="87">
        <f t="shared" si="18"/>
        <v>25239.9</v>
      </c>
      <c r="BE10" s="58">
        <f t="shared" si="19"/>
        <v>-9.9999999999994316E-2</v>
      </c>
      <c r="BF10" s="11">
        <f t="shared" si="20"/>
        <v>-35.69999999999709</v>
      </c>
    </row>
    <row r="11" spans="1:58" x14ac:dyDescent="0.25">
      <c r="A11" s="12" t="s">
        <v>6</v>
      </c>
      <c r="B11" s="3" t="s">
        <v>7</v>
      </c>
      <c r="C11" s="3" t="s">
        <v>397</v>
      </c>
      <c r="D11" s="47" t="s">
        <v>8</v>
      </c>
      <c r="E11" s="47">
        <v>1</v>
      </c>
      <c r="F11" s="47">
        <v>272</v>
      </c>
      <c r="G11" s="48" t="s">
        <v>11</v>
      </c>
      <c r="H11" s="42">
        <v>31.7</v>
      </c>
      <c r="I11" s="43">
        <v>47.6</v>
      </c>
      <c r="J11" s="41">
        <f t="shared" si="0"/>
        <v>79.3</v>
      </c>
      <c r="K11" s="67">
        <v>0</v>
      </c>
      <c r="L11" s="68">
        <v>0</v>
      </c>
      <c r="M11" s="38">
        <v>0</v>
      </c>
      <c r="N11" s="43">
        <v>0.6</v>
      </c>
      <c r="O11" s="43">
        <v>26.3</v>
      </c>
      <c r="P11" s="41">
        <f t="shared" si="1"/>
        <v>106.19999999999999</v>
      </c>
      <c r="Q11" s="67">
        <v>10.6</v>
      </c>
      <c r="R11" s="8">
        <v>357</v>
      </c>
      <c r="S11" s="41">
        <f t="shared" si="2"/>
        <v>106.19999999999999</v>
      </c>
      <c r="T11" s="7">
        <f t="shared" si="3"/>
        <v>37913.399999999994</v>
      </c>
      <c r="U11" s="6">
        <f t="shared" si="4"/>
        <v>2343.0481199999995</v>
      </c>
      <c r="V11" s="87">
        <f t="shared" si="5"/>
        <v>40256.448119999994</v>
      </c>
      <c r="W11" s="58">
        <v>0.10000000000000853</v>
      </c>
      <c r="X11" s="11">
        <v>35.700000000004366</v>
      </c>
      <c r="Y11" s="42">
        <v>43.1</v>
      </c>
      <c r="Z11" s="43">
        <v>36.1</v>
      </c>
      <c r="AA11" s="41">
        <f t="shared" si="6"/>
        <v>79.2</v>
      </c>
      <c r="AB11" s="67"/>
      <c r="AC11" s="68"/>
      <c r="AD11" s="38">
        <v>0</v>
      </c>
      <c r="AE11" s="43">
        <v>0.6</v>
      </c>
      <c r="AF11" s="43">
        <v>26.3</v>
      </c>
      <c r="AG11" s="41">
        <f t="shared" si="7"/>
        <v>106.1</v>
      </c>
      <c r="AH11" s="67">
        <v>10.5</v>
      </c>
      <c r="AI11" s="8">
        <v>357</v>
      </c>
      <c r="AJ11" s="41">
        <f t="shared" si="8"/>
        <v>106.1</v>
      </c>
      <c r="AK11" s="7">
        <f t="shared" si="9"/>
        <v>37877.699999999997</v>
      </c>
      <c r="AL11" s="6">
        <v>0</v>
      </c>
      <c r="AM11" s="87">
        <f t="shared" si="10"/>
        <v>37877.699999999997</v>
      </c>
      <c r="AN11" s="58">
        <f t="shared" si="11"/>
        <v>-9.9999999999994316E-2</v>
      </c>
      <c r="AO11" s="11">
        <f t="shared" si="12"/>
        <v>-35.69999999999709</v>
      </c>
      <c r="AP11" s="42">
        <v>45</v>
      </c>
      <c r="AQ11" s="43">
        <v>36.1</v>
      </c>
      <c r="AR11" s="41">
        <f t="shared" si="13"/>
        <v>81.099999999999994</v>
      </c>
      <c r="AS11" s="67">
        <v>0</v>
      </c>
      <c r="AT11" s="68">
        <v>0</v>
      </c>
      <c r="AU11" s="38">
        <f t="shared" si="14"/>
        <v>0</v>
      </c>
      <c r="AV11" s="43">
        <v>0.6</v>
      </c>
      <c r="AW11" s="43">
        <v>26.3</v>
      </c>
      <c r="AX11" s="41">
        <f t="shared" si="15"/>
        <v>107.99999999999999</v>
      </c>
      <c r="AY11" s="67">
        <v>9.1</v>
      </c>
      <c r="AZ11" s="8">
        <v>357</v>
      </c>
      <c r="BA11" s="41">
        <f t="shared" si="16"/>
        <v>107.99999999999999</v>
      </c>
      <c r="BB11" s="7">
        <f t="shared" si="17"/>
        <v>38555.999999999993</v>
      </c>
      <c r="BC11" s="6">
        <v>0</v>
      </c>
      <c r="BD11" s="87">
        <f t="shared" si="18"/>
        <v>38555.999999999993</v>
      </c>
      <c r="BE11" s="58">
        <f t="shared" si="19"/>
        <v>1.8999999999999915</v>
      </c>
      <c r="BF11" s="11">
        <f t="shared" si="20"/>
        <v>678.29999999999563</v>
      </c>
    </row>
    <row r="12" spans="1:58" x14ac:dyDescent="0.25">
      <c r="A12" s="12" t="s">
        <v>6</v>
      </c>
      <c r="B12" s="3" t="s">
        <v>7</v>
      </c>
      <c r="C12" s="3" t="s">
        <v>397</v>
      </c>
      <c r="D12" s="3" t="s">
        <v>8</v>
      </c>
      <c r="E12" s="3">
        <v>1</v>
      </c>
      <c r="F12" s="3">
        <v>275</v>
      </c>
      <c r="G12" s="15" t="s">
        <v>10</v>
      </c>
      <c r="H12" s="42">
        <v>14.5</v>
      </c>
      <c r="I12" s="43">
        <v>4</v>
      </c>
      <c r="J12" s="41">
        <f t="shared" si="0"/>
        <v>18.5</v>
      </c>
      <c r="K12" s="67">
        <v>0</v>
      </c>
      <c r="L12" s="68">
        <v>0</v>
      </c>
      <c r="M12" s="38">
        <v>0</v>
      </c>
      <c r="N12" s="43">
        <v>2.6</v>
      </c>
      <c r="O12" s="43">
        <v>61.1</v>
      </c>
      <c r="P12" s="41">
        <f t="shared" si="1"/>
        <v>82.2</v>
      </c>
      <c r="Q12" s="67">
        <v>0</v>
      </c>
      <c r="R12" s="8">
        <v>357</v>
      </c>
      <c r="S12" s="41">
        <f t="shared" si="2"/>
        <v>82.2</v>
      </c>
      <c r="T12" s="7">
        <f t="shared" si="3"/>
        <v>29345.4</v>
      </c>
      <c r="U12" s="6">
        <f t="shared" si="4"/>
        <v>1813.5457200000001</v>
      </c>
      <c r="V12" s="87">
        <f t="shared" si="5"/>
        <v>31158.945720000003</v>
      </c>
      <c r="W12" s="58">
        <v>0</v>
      </c>
      <c r="X12" s="11">
        <v>0</v>
      </c>
      <c r="Y12" s="42">
        <v>21.2</v>
      </c>
      <c r="Z12" s="43">
        <v>4</v>
      </c>
      <c r="AA12" s="41">
        <f t="shared" si="6"/>
        <v>25.2</v>
      </c>
      <c r="AB12" s="67"/>
      <c r="AC12" s="68"/>
      <c r="AD12" s="38">
        <v>0</v>
      </c>
      <c r="AE12" s="43">
        <v>2.6</v>
      </c>
      <c r="AF12" s="43">
        <v>54.4</v>
      </c>
      <c r="AG12" s="41">
        <f t="shared" si="7"/>
        <v>82.2</v>
      </c>
      <c r="AH12" s="67"/>
      <c r="AI12" s="8">
        <v>357</v>
      </c>
      <c r="AJ12" s="41">
        <f t="shared" si="8"/>
        <v>82.2</v>
      </c>
      <c r="AK12" s="7">
        <f t="shared" si="9"/>
        <v>29345.4</v>
      </c>
      <c r="AL12" s="6">
        <v>0</v>
      </c>
      <c r="AM12" s="87">
        <f t="shared" si="10"/>
        <v>29345.4</v>
      </c>
      <c r="AN12" s="58">
        <f t="shared" si="11"/>
        <v>0</v>
      </c>
      <c r="AO12" s="11">
        <f t="shared" si="12"/>
        <v>0</v>
      </c>
      <c r="AP12" s="42">
        <v>23</v>
      </c>
      <c r="AQ12" s="43">
        <v>3</v>
      </c>
      <c r="AR12" s="41">
        <f t="shared" si="13"/>
        <v>26</v>
      </c>
      <c r="AS12" s="67">
        <v>0</v>
      </c>
      <c r="AT12" s="68">
        <v>0</v>
      </c>
      <c r="AU12" s="38">
        <f t="shared" si="14"/>
        <v>0</v>
      </c>
      <c r="AV12" s="43">
        <v>2.6</v>
      </c>
      <c r="AW12" s="43">
        <v>53.6</v>
      </c>
      <c r="AX12" s="41">
        <f t="shared" si="15"/>
        <v>82.2</v>
      </c>
      <c r="AY12" s="67">
        <v>0</v>
      </c>
      <c r="AZ12" s="8">
        <v>357</v>
      </c>
      <c r="BA12" s="41">
        <f t="shared" si="16"/>
        <v>82.2</v>
      </c>
      <c r="BB12" s="7">
        <f t="shared" si="17"/>
        <v>29345.4</v>
      </c>
      <c r="BC12" s="6">
        <v>0</v>
      </c>
      <c r="BD12" s="87">
        <f t="shared" si="18"/>
        <v>29345.4</v>
      </c>
      <c r="BE12" s="58">
        <f t="shared" si="19"/>
        <v>0</v>
      </c>
      <c r="BF12" s="11">
        <f t="shared" si="20"/>
        <v>0</v>
      </c>
    </row>
    <row r="13" spans="1:58" x14ac:dyDescent="0.25">
      <c r="A13" s="12" t="s">
        <v>24</v>
      </c>
      <c r="B13" s="3" t="s">
        <v>25</v>
      </c>
      <c r="C13" s="3" t="s">
        <v>397</v>
      </c>
      <c r="D13" s="3" t="s">
        <v>8</v>
      </c>
      <c r="E13" s="3">
        <v>1</v>
      </c>
      <c r="F13" s="3">
        <v>276</v>
      </c>
      <c r="G13" s="15" t="s">
        <v>26</v>
      </c>
      <c r="H13" s="42">
        <v>79.3</v>
      </c>
      <c r="I13" s="43">
        <v>33.1</v>
      </c>
      <c r="J13" s="41">
        <f t="shared" si="0"/>
        <v>112.4</v>
      </c>
      <c r="K13" s="67">
        <v>0</v>
      </c>
      <c r="L13" s="68">
        <v>0</v>
      </c>
      <c r="M13" s="38">
        <v>0</v>
      </c>
      <c r="N13" s="43">
        <v>11.8</v>
      </c>
      <c r="O13" s="43">
        <v>148.1</v>
      </c>
      <c r="P13" s="41">
        <f t="shared" si="1"/>
        <v>272.3</v>
      </c>
      <c r="Q13" s="67">
        <v>8.8000000000000007</v>
      </c>
      <c r="R13" s="8">
        <v>404</v>
      </c>
      <c r="S13" s="41">
        <f t="shared" si="2"/>
        <v>272.3</v>
      </c>
      <c r="T13" s="7">
        <f t="shared" si="3"/>
        <v>110009.20000000001</v>
      </c>
      <c r="U13" s="6">
        <f t="shared" si="4"/>
        <v>6798.5685600000006</v>
      </c>
      <c r="V13" s="87">
        <f t="shared" si="5"/>
        <v>116807.76856000001</v>
      </c>
      <c r="W13" s="58">
        <v>0</v>
      </c>
      <c r="X13" s="11">
        <v>0</v>
      </c>
      <c r="Y13" s="42">
        <v>220.5</v>
      </c>
      <c r="Z13" s="43">
        <v>4.8</v>
      </c>
      <c r="AA13" s="41">
        <f t="shared" si="6"/>
        <v>225.3</v>
      </c>
      <c r="AB13" s="67"/>
      <c r="AC13" s="68"/>
      <c r="AD13" s="38">
        <v>0</v>
      </c>
      <c r="AE13" s="43"/>
      <c r="AF13" s="43">
        <v>49</v>
      </c>
      <c r="AG13" s="41">
        <f t="shared" si="7"/>
        <v>274.3</v>
      </c>
      <c r="AH13" s="67">
        <v>8.9</v>
      </c>
      <c r="AI13" s="8">
        <v>404</v>
      </c>
      <c r="AJ13" s="41">
        <f t="shared" si="8"/>
        <v>274.3</v>
      </c>
      <c r="AK13" s="7">
        <f t="shared" si="9"/>
        <v>110817.20000000001</v>
      </c>
      <c r="AL13" s="6">
        <v>0</v>
      </c>
      <c r="AM13" s="87">
        <f t="shared" si="10"/>
        <v>110817.20000000001</v>
      </c>
      <c r="AN13" s="58">
        <f t="shared" si="11"/>
        <v>2</v>
      </c>
      <c r="AO13" s="11">
        <f t="shared" si="12"/>
        <v>808</v>
      </c>
      <c r="AP13" s="42">
        <v>220.4</v>
      </c>
      <c r="AQ13" s="43">
        <v>4.8</v>
      </c>
      <c r="AR13" s="41">
        <f t="shared" si="13"/>
        <v>225.20000000000002</v>
      </c>
      <c r="AS13" s="67">
        <v>0</v>
      </c>
      <c r="AT13" s="68">
        <v>0</v>
      </c>
      <c r="AU13" s="38">
        <f t="shared" si="14"/>
        <v>0</v>
      </c>
      <c r="AV13" s="43">
        <v>0</v>
      </c>
      <c r="AW13" s="43">
        <v>49</v>
      </c>
      <c r="AX13" s="41">
        <f t="shared" si="15"/>
        <v>274.20000000000005</v>
      </c>
      <c r="AY13" s="67">
        <v>8.9</v>
      </c>
      <c r="AZ13" s="8">
        <v>404</v>
      </c>
      <c r="BA13" s="41">
        <f t="shared" si="16"/>
        <v>274.20000000000005</v>
      </c>
      <c r="BB13" s="7">
        <f t="shared" si="17"/>
        <v>110776.80000000002</v>
      </c>
      <c r="BC13" s="6">
        <v>0</v>
      </c>
      <c r="BD13" s="87">
        <f t="shared" si="18"/>
        <v>110776.80000000002</v>
      </c>
      <c r="BE13" s="58">
        <f t="shared" si="19"/>
        <v>-9.9999999999965894E-2</v>
      </c>
      <c r="BF13" s="11">
        <f t="shared" si="20"/>
        <v>-40.399999999994179</v>
      </c>
    </row>
    <row r="14" spans="1:58" x14ac:dyDescent="0.25">
      <c r="A14" s="12" t="s">
        <v>13</v>
      </c>
      <c r="B14" s="3" t="s">
        <v>14</v>
      </c>
      <c r="C14" s="3" t="s">
        <v>397</v>
      </c>
      <c r="D14" s="3" t="s">
        <v>8</v>
      </c>
      <c r="E14" s="3">
        <v>1</v>
      </c>
      <c r="F14" s="3">
        <v>279</v>
      </c>
      <c r="G14" s="15" t="s">
        <v>15</v>
      </c>
      <c r="H14" s="42">
        <v>49.5</v>
      </c>
      <c r="I14" s="43">
        <v>87.9</v>
      </c>
      <c r="J14" s="41">
        <f t="shared" si="0"/>
        <v>137.4</v>
      </c>
      <c r="K14" s="67">
        <v>0</v>
      </c>
      <c r="L14" s="68">
        <v>0</v>
      </c>
      <c r="M14" s="38">
        <v>0</v>
      </c>
      <c r="N14" s="43">
        <v>26.1</v>
      </c>
      <c r="O14" s="43">
        <v>210</v>
      </c>
      <c r="P14" s="41">
        <f t="shared" si="1"/>
        <v>373.5</v>
      </c>
      <c r="Q14" s="67">
        <v>5.3</v>
      </c>
      <c r="R14" s="8">
        <v>334</v>
      </c>
      <c r="S14" s="41">
        <f t="shared" si="2"/>
        <v>373.5</v>
      </c>
      <c r="T14" s="7">
        <f t="shared" si="3"/>
        <v>124749</v>
      </c>
      <c r="U14" s="6">
        <f t="shared" si="4"/>
        <v>7709.4881999999998</v>
      </c>
      <c r="V14" s="87">
        <f t="shared" si="5"/>
        <v>132458.48819999999</v>
      </c>
      <c r="W14" s="58">
        <v>0</v>
      </c>
      <c r="X14" s="11">
        <v>0</v>
      </c>
      <c r="Y14" s="42">
        <v>178.1</v>
      </c>
      <c r="Z14" s="43">
        <v>69.2</v>
      </c>
      <c r="AA14" s="41">
        <f t="shared" si="6"/>
        <v>247.3</v>
      </c>
      <c r="AB14" s="67"/>
      <c r="AC14" s="68"/>
      <c r="AD14" s="38">
        <v>0</v>
      </c>
      <c r="AE14" s="43">
        <v>11.2</v>
      </c>
      <c r="AF14" s="43">
        <v>114.3</v>
      </c>
      <c r="AG14" s="41">
        <f t="shared" si="7"/>
        <v>372.8</v>
      </c>
      <c r="AH14" s="67">
        <v>5.3</v>
      </c>
      <c r="AI14" s="8">
        <v>334</v>
      </c>
      <c r="AJ14" s="41">
        <f t="shared" si="8"/>
        <v>372.8</v>
      </c>
      <c r="AK14" s="7">
        <f t="shared" si="9"/>
        <v>124515.2</v>
      </c>
      <c r="AL14" s="6">
        <v>0</v>
      </c>
      <c r="AM14" s="87">
        <f t="shared" si="10"/>
        <v>124515.2</v>
      </c>
      <c r="AN14" s="58">
        <f t="shared" si="11"/>
        <v>-0.69999999999998863</v>
      </c>
      <c r="AO14" s="11">
        <f t="shared" si="12"/>
        <v>-233.80000000000291</v>
      </c>
      <c r="AP14" s="42">
        <v>178.1</v>
      </c>
      <c r="AQ14" s="43">
        <v>69.2</v>
      </c>
      <c r="AR14" s="41">
        <f t="shared" si="13"/>
        <v>247.3</v>
      </c>
      <c r="AS14" s="67">
        <v>0</v>
      </c>
      <c r="AT14" s="68">
        <v>0</v>
      </c>
      <c r="AU14" s="38">
        <f t="shared" si="14"/>
        <v>0</v>
      </c>
      <c r="AV14" s="43">
        <v>11.2</v>
      </c>
      <c r="AW14" s="43">
        <v>114.3</v>
      </c>
      <c r="AX14" s="41">
        <f t="shared" si="15"/>
        <v>372.8</v>
      </c>
      <c r="AY14" s="67">
        <v>5.3</v>
      </c>
      <c r="AZ14" s="8">
        <v>334</v>
      </c>
      <c r="BA14" s="41">
        <f t="shared" si="16"/>
        <v>372.8</v>
      </c>
      <c r="BB14" s="7">
        <f t="shared" si="17"/>
        <v>124515.2</v>
      </c>
      <c r="BC14" s="6">
        <v>0</v>
      </c>
      <c r="BD14" s="87">
        <f t="shared" si="18"/>
        <v>124515.2</v>
      </c>
      <c r="BE14" s="58">
        <f t="shared" si="19"/>
        <v>0</v>
      </c>
      <c r="BF14" s="11">
        <f t="shared" si="20"/>
        <v>0</v>
      </c>
    </row>
    <row r="15" spans="1:58" x14ac:dyDescent="0.25">
      <c r="A15" s="12" t="s">
        <v>13</v>
      </c>
      <c r="B15" s="3" t="s">
        <v>14</v>
      </c>
      <c r="C15" s="3" t="s">
        <v>397</v>
      </c>
      <c r="D15" s="3" t="s">
        <v>8</v>
      </c>
      <c r="E15" s="3">
        <v>1</v>
      </c>
      <c r="F15" s="3">
        <v>280</v>
      </c>
      <c r="G15" s="15" t="s">
        <v>16</v>
      </c>
      <c r="H15" s="42">
        <v>47.4</v>
      </c>
      <c r="I15" s="43">
        <v>10.199999999999999</v>
      </c>
      <c r="J15" s="41">
        <f t="shared" si="0"/>
        <v>57.599999999999994</v>
      </c>
      <c r="K15" s="67">
        <v>0</v>
      </c>
      <c r="L15" s="68">
        <v>0</v>
      </c>
      <c r="M15" s="38">
        <v>0</v>
      </c>
      <c r="N15" s="43">
        <v>16.5</v>
      </c>
      <c r="O15" s="43">
        <v>58.4</v>
      </c>
      <c r="P15" s="41">
        <f t="shared" si="1"/>
        <v>132.5</v>
      </c>
      <c r="Q15" s="67">
        <v>0</v>
      </c>
      <c r="R15" s="8">
        <v>334</v>
      </c>
      <c r="S15" s="41">
        <f t="shared" si="2"/>
        <v>132.5</v>
      </c>
      <c r="T15" s="7">
        <f t="shared" si="3"/>
        <v>44255</v>
      </c>
      <c r="U15" s="6">
        <f t="shared" si="4"/>
        <v>2734.9589999999998</v>
      </c>
      <c r="V15" s="87">
        <f t="shared" si="5"/>
        <v>46989.959000000003</v>
      </c>
      <c r="W15" s="58">
        <v>0</v>
      </c>
      <c r="X15" s="11">
        <v>0</v>
      </c>
      <c r="Y15" s="42">
        <v>87.7</v>
      </c>
      <c r="Z15" s="43">
        <v>10.199999999999999</v>
      </c>
      <c r="AA15" s="41">
        <f t="shared" si="6"/>
        <v>97.9</v>
      </c>
      <c r="AB15" s="67"/>
      <c r="AC15" s="68"/>
      <c r="AD15" s="38">
        <v>0</v>
      </c>
      <c r="AE15" s="43">
        <v>0.4</v>
      </c>
      <c r="AF15" s="43">
        <v>34.200000000000003</v>
      </c>
      <c r="AG15" s="41">
        <f t="shared" si="7"/>
        <v>132.5</v>
      </c>
      <c r="AH15" s="67"/>
      <c r="AI15" s="8">
        <v>334</v>
      </c>
      <c r="AJ15" s="41">
        <f t="shared" si="8"/>
        <v>132.5</v>
      </c>
      <c r="AK15" s="7">
        <f t="shared" si="9"/>
        <v>44255</v>
      </c>
      <c r="AL15" s="6">
        <v>0</v>
      </c>
      <c r="AM15" s="87">
        <f t="shared" si="10"/>
        <v>44255</v>
      </c>
      <c r="AN15" s="58">
        <f t="shared" si="11"/>
        <v>0</v>
      </c>
      <c r="AO15" s="11">
        <f t="shared" si="12"/>
        <v>0</v>
      </c>
      <c r="AP15" s="42">
        <v>87.7</v>
      </c>
      <c r="AQ15" s="43">
        <v>10.199999999999999</v>
      </c>
      <c r="AR15" s="41">
        <f t="shared" si="13"/>
        <v>97.9</v>
      </c>
      <c r="AS15" s="67">
        <v>0</v>
      </c>
      <c r="AT15" s="68">
        <v>0</v>
      </c>
      <c r="AU15" s="38">
        <f t="shared" si="14"/>
        <v>0</v>
      </c>
      <c r="AV15" s="43">
        <v>0.4</v>
      </c>
      <c r="AW15" s="43">
        <v>34.200000000000003</v>
      </c>
      <c r="AX15" s="41">
        <f t="shared" si="15"/>
        <v>132.5</v>
      </c>
      <c r="AY15" s="67">
        <v>0</v>
      </c>
      <c r="AZ15" s="8">
        <v>334</v>
      </c>
      <c r="BA15" s="41">
        <f t="shared" si="16"/>
        <v>132.5</v>
      </c>
      <c r="BB15" s="7">
        <f t="shared" si="17"/>
        <v>44255</v>
      </c>
      <c r="BC15" s="6">
        <v>0</v>
      </c>
      <c r="BD15" s="87">
        <f t="shared" si="18"/>
        <v>44255</v>
      </c>
      <c r="BE15" s="58">
        <f t="shared" si="19"/>
        <v>0</v>
      </c>
      <c r="BF15" s="11">
        <f t="shared" si="20"/>
        <v>0</v>
      </c>
    </row>
    <row r="16" spans="1:58" x14ac:dyDescent="0.25">
      <c r="A16" s="12" t="s">
        <v>13</v>
      </c>
      <c r="B16" s="3" t="s">
        <v>14</v>
      </c>
      <c r="C16" s="3" t="s">
        <v>397</v>
      </c>
      <c r="D16" s="3" t="s">
        <v>8</v>
      </c>
      <c r="E16" s="3">
        <v>1</v>
      </c>
      <c r="F16" s="3">
        <v>281</v>
      </c>
      <c r="G16" s="15" t="s">
        <v>17</v>
      </c>
      <c r="H16" s="42">
        <v>30.7</v>
      </c>
      <c r="I16" s="43">
        <v>30.2</v>
      </c>
      <c r="J16" s="41">
        <f t="shared" si="0"/>
        <v>60.9</v>
      </c>
      <c r="K16" s="67">
        <v>0</v>
      </c>
      <c r="L16" s="68">
        <v>0</v>
      </c>
      <c r="M16" s="38">
        <v>0</v>
      </c>
      <c r="N16" s="43">
        <v>0</v>
      </c>
      <c r="O16" s="43">
        <v>54.4</v>
      </c>
      <c r="P16" s="41">
        <f t="shared" si="1"/>
        <v>115.3</v>
      </c>
      <c r="Q16" s="67">
        <v>0</v>
      </c>
      <c r="R16" s="8">
        <v>334</v>
      </c>
      <c r="S16" s="41">
        <f t="shared" si="2"/>
        <v>115.3</v>
      </c>
      <c r="T16" s="7">
        <f t="shared" si="3"/>
        <v>38510.199999999997</v>
      </c>
      <c r="U16" s="6">
        <f t="shared" si="4"/>
        <v>2379.9303599999998</v>
      </c>
      <c r="V16" s="87">
        <f t="shared" si="5"/>
        <v>40890.130359999996</v>
      </c>
      <c r="W16" s="58">
        <v>0</v>
      </c>
      <c r="X16" s="11">
        <v>0</v>
      </c>
      <c r="Y16" s="42">
        <v>68.8</v>
      </c>
      <c r="Z16" s="43">
        <v>8.3000000000000007</v>
      </c>
      <c r="AA16" s="41">
        <f t="shared" si="6"/>
        <v>77.099999999999994</v>
      </c>
      <c r="AB16" s="67"/>
      <c r="AC16" s="68"/>
      <c r="AD16" s="38">
        <v>0</v>
      </c>
      <c r="AE16" s="43"/>
      <c r="AF16" s="43">
        <v>37.799999999999997</v>
      </c>
      <c r="AG16" s="41">
        <f t="shared" si="7"/>
        <v>114.89999999999999</v>
      </c>
      <c r="AH16" s="67"/>
      <c r="AI16" s="8">
        <v>334</v>
      </c>
      <c r="AJ16" s="41">
        <f t="shared" si="8"/>
        <v>114.89999999999999</v>
      </c>
      <c r="AK16" s="7">
        <f t="shared" si="9"/>
        <v>38376.6</v>
      </c>
      <c r="AL16" s="6">
        <v>0</v>
      </c>
      <c r="AM16" s="87">
        <f t="shared" si="10"/>
        <v>38376.6</v>
      </c>
      <c r="AN16" s="58">
        <f t="shared" si="11"/>
        <v>-0.40000000000000568</v>
      </c>
      <c r="AO16" s="11">
        <f t="shared" si="12"/>
        <v>-133.59999999999854</v>
      </c>
      <c r="AP16" s="42">
        <v>68.8</v>
      </c>
      <c r="AQ16" s="43">
        <v>8.3000000000000007</v>
      </c>
      <c r="AR16" s="41">
        <f t="shared" si="13"/>
        <v>77.099999999999994</v>
      </c>
      <c r="AS16" s="67">
        <v>0</v>
      </c>
      <c r="AT16" s="68">
        <v>0</v>
      </c>
      <c r="AU16" s="38">
        <f t="shared" si="14"/>
        <v>0</v>
      </c>
      <c r="AV16" s="43">
        <v>0</v>
      </c>
      <c r="AW16" s="43">
        <v>37.799999999999997</v>
      </c>
      <c r="AX16" s="41">
        <f t="shared" si="15"/>
        <v>114.89999999999999</v>
      </c>
      <c r="AY16" s="67">
        <v>16.899999999999999</v>
      </c>
      <c r="AZ16" s="8">
        <v>334</v>
      </c>
      <c r="BA16" s="41">
        <f t="shared" si="16"/>
        <v>114.89999999999999</v>
      </c>
      <c r="BB16" s="7">
        <f t="shared" si="17"/>
        <v>38376.6</v>
      </c>
      <c r="BC16" s="6">
        <v>0</v>
      </c>
      <c r="BD16" s="87">
        <f t="shared" si="18"/>
        <v>38376.6</v>
      </c>
      <c r="BE16" s="58">
        <f t="shared" si="19"/>
        <v>0</v>
      </c>
      <c r="BF16" s="11">
        <f t="shared" si="20"/>
        <v>0</v>
      </c>
    </row>
    <row r="17" spans="1:58" x14ac:dyDescent="0.25">
      <c r="A17" s="12" t="s">
        <v>21</v>
      </c>
      <c r="B17" s="3" t="s">
        <v>22</v>
      </c>
      <c r="C17" s="3" t="s">
        <v>397</v>
      </c>
      <c r="D17" s="47" t="s">
        <v>8</v>
      </c>
      <c r="E17" s="47">
        <v>1</v>
      </c>
      <c r="F17" s="47">
        <v>285</v>
      </c>
      <c r="G17" s="48" t="s">
        <v>23</v>
      </c>
      <c r="H17" s="42">
        <v>64.7</v>
      </c>
      <c r="I17" s="43">
        <v>62.7</v>
      </c>
      <c r="J17" s="41">
        <f t="shared" si="0"/>
        <v>127.4</v>
      </c>
      <c r="K17" s="67">
        <v>0</v>
      </c>
      <c r="L17" s="68">
        <v>0</v>
      </c>
      <c r="M17" s="38">
        <v>0</v>
      </c>
      <c r="N17" s="43">
        <v>0.4</v>
      </c>
      <c r="O17" s="43">
        <v>78.5</v>
      </c>
      <c r="P17" s="41">
        <f t="shared" si="1"/>
        <v>206.3</v>
      </c>
      <c r="Q17" s="67">
        <v>0</v>
      </c>
      <c r="R17" s="8">
        <v>334</v>
      </c>
      <c r="S17" s="41">
        <f t="shared" si="2"/>
        <v>206.3</v>
      </c>
      <c r="T17" s="7">
        <f t="shared" si="3"/>
        <v>68904.2</v>
      </c>
      <c r="U17" s="6">
        <f t="shared" si="4"/>
        <v>4258.2795599999999</v>
      </c>
      <c r="V17" s="87">
        <f t="shared" si="5"/>
        <v>73162.479559999992</v>
      </c>
      <c r="W17" s="58">
        <v>0</v>
      </c>
      <c r="X17" s="11">
        <v>0</v>
      </c>
      <c r="Y17" s="42">
        <v>57</v>
      </c>
      <c r="Z17" s="43">
        <v>62.7</v>
      </c>
      <c r="AA17" s="41">
        <f t="shared" si="6"/>
        <v>119.7</v>
      </c>
      <c r="AB17" s="67"/>
      <c r="AC17" s="68"/>
      <c r="AD17" s="38">
        <v>0</v>
      </c>
      <c r="AE17" s="43">
        <v>0.4</v>
      </c>
      <c r="AF17" s="43">
        <v>72.599999999999994</v>
      </c>
      <c r="AG17" s="41">
        <f t="shared" si="7"/>
        <v>192.7</v>
      </c>
      <c r="AH17" s="67"/>
      <c r="AI17" s="8">
        <v>334</v>
      </c>
      <c r="AJ17" s="41">
        <f t="shared" si="8"/>
        <v>192.7</v>
      </c>
      <c r="AK17" s="7">
        <f t="shared" si="9"/>
        <v>64361.799999999996</v>
      </c>
      <c r="AL17" s="6">
        <v>0</v>
      </c>
      <c r="AM17" s="87">
        <f t="shared" si="10"/>
        <v>64361.799999999996</v>
      </c>
      <c r="AN17" s="58">
        <f t="shared" si="11"/>
        <v>-13.600000000000023</v>
      </c>
      <c r="AO17" s="11">
        <f t="shared" si="12"/>
        <v>-4542.4000000000015</v>
      </c>
      <c r="AP17" s="42">
        <v>66.400000000000006</v>
      </c>
      <c r="AQ17" s="43">
        <v>55</v>
      </c>
      <c r="AR17" s="41">
        <f t="shared" si="13"/>
        <v>121.4</v>
      </c>
      <c r="AS17" s="67">
        <v>0</v>
      </c>
      <c r="AT17" s="68">
        <v>0</v>
      </c>
      <c r="AU17" s="38">
        <f t="shared" si="14"/>
        <v>0</v>
      </c>
      <c r="AV17" s="43">
        <v>0.4</v>
      </c>
      <c r="AW17" s="43">
        <v>72.099999999999994</v>
      </c>
      <c r="AX17" s="41">
        <f t="shared" si="15"/>
        <v>193.9</v>
      </c>
      <c r="AY17" s="67">
        <v>4.8</v>
      </c>
      <c r="AZ17" s="8">
        <v>334</v>
      </c>
      <c r="BA17" s="41">
        <f t="shared" si="16"/>
        <v>193.9</v>
      </c>
      <c r="BB17" s="7">
        <f t="shared" si="17"/>
        <v>64762.6</v>
      </c>
      <c r="BC17" s="6">
        <v>0</v>
      </c>
      <c r="BD17" s="87">
        <f t="shared" si="18"/>
        <v>64762.6</v>
      </c>
      <c r="BE17" s="58">
        <f t="shared" si="19"/>
        <v>1.2000000000000171</v>
      </c>
      <c r="BF17" s="11">
        <f t="shared" si="20"/>
        <v>400.80000000000291</v>
      </c>
    </row>
    <row r="18" spans="1:58" x14ac:dyDescent="0.25">
      <c r="A18" s="12" t="s">
        <v>32</v>
      </c>
      <c r="B18" s="3" t="s">
        <v>25</v>
      </c>
      <c r="C18" s="3" t="s">
        <v>398</v>
      </c>
      <c r="D18" s="3" t="s">
        <v>8</v>
      </c>
      <c r="E18" s="3">
        <v>1</v>
      </c>
      <c r="F18" s="3">
        <v>287</v>
      </c>
      <c r="G18" s="15" t="s">
        <v>33</v>
      </c>
      <c r="H18" s="42">
        <v>35.6</v>
      </c>
      <c r="I18" s="43">
        <v>0.5</v>
      </c>
      <c r="J18" s="41">
        <f t="shared" si="0"/>
        <v>36.1</v>
      </c>
      <c r="K18" s="67">
        <v>0</v>
      </c>
      <c r="L18" s="68">
        <v>0</v>
      </c>
      <c r="M18" s="38">
        <v>0</v>
      </c>
      <c r="N18" s="43">
        <v>5</v>
      </c>
      <c r="O18" s="43">
        <v>66.400000000000006</v>
      </c>
      <c r="P18" s="41">
        <f t="shared" si="1"/>
        <v>107.5</v>
      </c>
      <c r="Q18" s="67">
        <v>0</v>
      </c>
      <c r="R18" s="8">
        <v>404</v>
      </c>
      <c r="S18" s="41">
        <f t="shared" si="2"/>
        <v>107.5</v>
      </c>
      <c r="T18" s="7">
        <f t="shared" si="3"/>
        <v>43430</v>
      </c>
      <c r="U18" s="6">
        <f t="shared" si="4"/>
        <v>2683.9740000000002</v>
      </c>
      <c r="V18" s="87">
        <f t="shared" si="5"/>
        <v>46113.974000000002</v>
      </c>
      <c r="W18" s="58">
        <v>0</v>
      </c>
      <c r="X18" s="11">
        <v>0</v>
      </c>
      <c r="Y18" s="42">
        <v>85.4</v>
      </c>
      <c r="Z18" s="43">
        <v>0.5</v>
      </c>
      <c r="AA18" s="41">
        <f t="shared" si="6"/>
        <v>85.9</v>
      </c>
      <c r="AB18" s="67"/>
      <c r="AC18" s="68"/>
      <c r="AD18" s="38">
        <v>0</v>
      </c>
      <c r="AE18" s="43">
        <v>4.4000000000000004</v>
      </c>
      <c r="AF18" s="43">
        <v>20.399999999999999</v>
      </c>
      <c r="AG18" s="41">
        <f t="shared" si="7"/>
        <v>110.70000000000002</v>
      </c>
      <c r="AH18" s="67"/>
      <c r="AI18" s="8">
        <v>404</v>
      </c>
      <c r="AJ18" s="41">
        <f t="shared" si="8"/>
        <v>110.70000000000002</v>
      </c>
      <c r="AK18" s="7">
        <f t="shared" si="9"/>
        <v>44722.80000000001</v>
      </c>
      <c r="AL18" s="6">
        <v>0</v>
      </c>
      <c r="AM18" s="87">
        <f t="shared" si="10"/>
        <v>44722.80000000001</v>
      </c>
      <c r="AN18" s="58">
        <f t="shared" si="11"/>
        <v>3.2000000000000171</v>
      </c>
      <c r="AO18" s="11">
        <f t="shared" si="12"/>
        <v>1292.8000000000102</v>
      </c>
      <c r="AP18" s="42">
        <v>85.4</v>
      </c>
      <c r="AQ18" s="43">
        <v>0.5</v>
      </c>
      <c r="AR18" s="41">
        <f t="shared" si="13"/>
        <v>85.9</v>
      </c>
      <c r="AS18" s="67">
        <v>0</v>
      </c>
      <c r="AT18" s="68">
        <v>0</v>
      </c>
      <c r="AU18" s="38">
        <f t="shared" si="14"/>
        <v>0</v>
      </c>
      <c r="AV18" s="43">
        <v>4.4000000000000004</v>
      </c>
      <c r="AW18" s="43">
        <v>20.399999999999999</v>
      </c>
      <c r="AX18" s="41">
        <f t="shared" si="15"/>
        <v>110.70000000000002</v>
      </c>
      <c r="AY18" s="67">
        <v>0</v>
      </c>
      <c r="AZ18" s="8">
        <v>404</v>
      </c>
      <c r="BA18" s="41">
        <f t="shared" si="16"/>
        <v>110.70000000000002</v>
      </c>
      <c r="BB18" s="7">
        <f t="shared" si="17"/>
        <v>44722.80000000001</v>
      </c>
      <c r="BC18" s="6">
        <v>0</v>
      </c>
      <c r="BD18" s="87">
        <f t="shared" si="18"/>
        <v>44722.80000000001</v>
      </c>
      <c r="BE18" s="58">
        <f t="shared" si="19"/>
        <v>0</v>
      </c>
      <c r="BF18" s="11">
        <f t="shared" si="20"/>
        <v>0</v>
      </c>
    </row>
    <row r="19" spans="1:58" x14ac:dyDescent="0.25">
      <c r="A19" s="12" t="s">
        <v>47</v>
      </c>
      <c r="B19" s="3" t="s">
        <v>48</v>
      </c>
      <c r="C19" s="3" t="s">
        <v>397</v>
      </c>
      <c r="D19" s="3" t="s">
        <v>39</v>
      </c>
      <c r="E19" s="3">
        <v>1</v>
      </c>
      <c r="F19" s="3">
        <v>2</v>
      </c>
      <c r="G19" s="15" t="s">
        <v>49</v>
      </c>
      <c r="H19" s="42">
        <v>25</v>
      </c>
      <c r="I19" s="43">
        <v>0</v>
      </c>
      <c r="J19" s="41">
        <f t="shared" si="0"/>
        <v>25</v>
      </c>
      <c r="K19" s="67">
        <v>0</v>
      </c>
      <c r="L19" s="68">
        <v>0</v>
      </c>
      <c r="M19" s="38">
        <v>0</v>
      </c>
      <c r="N19" s="43">
        <v>0</v>
      </c>
      <c r="O19" s="43">
        <v>8.4</v>
      </c>
      <c r="P19" s="41">
        <f t="shared" si="1"/>
        <v>33.4</v>
      </c>
      <c r="Q19" s="67">
        <v>1</v>
      </c>
      <c r="R19" s="8">
        <v>357</v>
      </c>
      <c r="S19" s="41">
        <f t="shared" si="2"/>
        <v>33.4</v>
      </c>
      <c r="T19" s="7">
        <f t="shared" si="3"/>
        <v>11923.8</v>
      </c>
      <c r="U19" s="6">
        <f t="shared" si="4"/>
        <v>736.89083999999991</v>
      </c>
      <c r="V19" s="87">
        <f t="shared" si="5"/>
        <v>12660.690839999999</v>
      </c>
      <c r="W19" s="58">
        <v>0</v>
      </c>
      <c r="X19" s="11">
        <v>0</v>
      </c>
      <c r="Y19" s="42">
        <v>25</v>
      </c>
      <c r="Z19" s="43"/>
      <c r="AA19" s="41">
        <f t="shared" si="6"/>
        <v>25</v>
      </c>
      <c r="AB19" s="67"/>
      <c r="AC19" s="68"/>
      <c r="AD19" s="38">
        <v>0</v>
      </c>
      <c r="AE19" s="43"/>
      <c r="AF19" s="43">
        <v>8.4</v>
      </c>
      <c r="AG19" s="41">
        <f t="shared" si="7"/>
        <v>33.4</v>
      </c>
      <c r="AH19" s="67">
        <v>1</v>
      </c>
      <c r="AI19" s="8">
        <v>357</v>
      </c>
      <c r="AJ19" s="41">
        <f t="shared" si="8"/>
        <v>33.4</v>
      </c>
      <c r="AK19" s="7">
        <f t="shared" si="9"/>
        <v>11923.8</v>
      </c>
      <c r="AL19" s="6">
        <v>0</v>
      </c>
      <c r="AM19" s="87">
        <f t="shared" si="10"/>
        <v>11923.8</v>
      </c>
      <c r="AN19" s="58">
        <f t="shared" si="11"/>
        <v>0</v>
      </c>
      <c r="AO19" s="11">
        <f t="shared" si="12"/>
        <v>0</v>
      </c>
      <c r="AP19" s="42">
        <v>25</v>
      </c>
      <c r="AQ19" s="43">
        <v>0</v>
      </c>
      <c r="AR19" s="41">
        <f t="shared" si="13"/>
        <v>25</v>
      </c>
      <c r="AS19" s="67">
        <v>0</v>
      </c>
      <c r="AT19" s="68">
        <v>0</v>
      </c>
      <c r="AU19" s="38">
        <f t="shared" si="14"/>
        <v>0</v>
      </c>
      <c r="AV19" s="43">
        <v>0</v>
      </c>
      <c r="AW19" s="43">
        <v>8.4</v>
      </c>
      <c r="AX19" s="41">
        <f t="shared" si="15"/>
        <v>33.4</v>
      </c>
      <c r="AY19" s="67">
        <v>1</v>
      </c>
      <c r="AZ19" s="8">
        <v>357</v>
      </c>
      <c r="BA19" s="41">
        <f t="shared" si="16"/>
        <v>33.4</v>
      </c>
      <c r="BB19" s="7">
        <f t="shared" si="17"/>
        <v>11923.8</v>
      </c>
      <c r="BC19" s="6">
        <v>0</v>
      </c>
      <c r="BD19" s="87">
        <f t="shared" si="18"/>
        <v>11923.8</v>
      </c>
      <c r="BE19" s="58">
        <f t="shared" si="19"/>
        <v>0</v>
      </c>
      <c r="BF19" s="11">
        <f t="shared" si="20"/>
        <v>0</v>
      </c>
    </row>
    <row r="20" spans="1:58" x14ac:dyDescent="0.25">
      <c r="A20" s="12" t="s">
        <v>44</v>
      </c>
      <c r="B20" s="3" t="s">
        <v>45</v>
      </c>
      <c r="C20" s="3" t="s">
        <v>397</v>
      </c>
      <c r="D20" s="3" t="s">
        <v>39</v>
      </c>
      <c r="E20" s="3">
        <v>1</v>
      </c>
      <c r="F20" s="3">
        <v>94</v>
      </c>
      <c r="G20" s="15" t="s">
        <v>46</v>
      </c>
      <c r="H20" s="42">
        <v>98.6</v>
      </c>
      <c r="I20" s="43">
        <v>0</v>
      </c>
      <c r="J20" s="41">
        <f t="shared" si="0"/>
        <v>98.6</v>
      </c>
      <c r="K20" s="67">
        <v>0</v>
      </c>
      <c r="L20" s="68">
        <v>0</v>
      </c>
      <c r="M20" s="38">
        <v>0</v>
      </c>
      <c r="N20" s="43">
        <v>6.6</v>
      </c>
      <c r="O20" s="43">
        <v>42.4</v>
      </c>
      <c r="P20" s="41">
        <f t="shared" si="1"/>
        <v>147.6</v>
      </c>
      <c r="Q20" s="67">
        <v>11.2</v>
      </c>
      <c r="R20" s="8">
        <v>264</v>
      </c>
      <c r="S20" s="41">
        <f t="shared" si="2"/>
        <v>147.6</v>
      </c>
      <c r="T20" s="7">
        <f t="shared" si="3"/>
        <v>38966.400000000001</v>
      </c>
      <c r="U20" s="6">
        <f t="shared" si="4"/>
        <v>2408.1235200000001</v>
      </c>
      <c r="V20" s="87">
        <f t="shared" si="5"/>
        <v>41374.523520000002</v>
      </c>
      <c r="W20" s="58">
        <v>0</v>
      </c>
      <c r="X20" s="11">
        <v>0</v>
      </c>
      <c r="Y20" s="42">
        <v>99.5</v>
      </c>
      <c r="Z20" s="43"/>
      <c r="AA20" s="41">
        <f t="shared" si="6"/>
        <v>99.5</v>
      </c>
      <c r="AB20" s="67"/>
      <c r="AC20" s="68"/>
      <c r="AD20" s="38">
        <v>0</v>
      </c>
      <c r="AE20" s="43">
        <v>6.6</v>
      </c>
      <c r="AF20" s="43">
        <v>41.5</v>
      </c>
      <c r="AG20" s="41">
        <f t="shared" si="7"/>
        <v>147.6</v>
      </c>
      <c r="AH20" s="67">
        <v>11.2</v>
      </c>
      <c r="AI20" s="8">
        <v>264</v>
      </c>
      <c r="AJ20" s="41">
        <f t="shared" si="8"/>
        <v>147.6</v>
      </c>
      <c r="AK20" s="7">
        <f t="shared" si="9"/>
        <v>38966.400000000001</v>
      </c>
      <c r="AL20" s="6">
        <v>0</v>
      </c>
      <c r="AM20" s="87">
        <f t="shared" si="10"/>
        <v>38966.400000000001</v>
      </c>
      <c r="AN20" s="58">
        <f t="shared" si="11"/>
        <v>0</v>
      </c>
      <c r="AO20" s="11">
        <f t="shared" si="12"/>
        <v>0</v>
      </c>
      <c r="AP20" s="42">
        <v>99.5</v>
      </c>
      <c r="AQ20" s="43">
        <v>0</v>
      </c>
      <c r="AR20" s="41">
        <f t="shared" si="13"/>
        <v>99.5</v>
      </c>
      <c r="AS20" s="67">
        <v>0</v>
      </c>
      <c r="AT20" s="68">
        <v>0</v>
      </c>
      <c r="AU20" s="38">
        <f t="shared" si="14"/>
        <v>0</v>
      </c>
      <c r="AV20" s="43">
        <v>6.6</v>
      </c>
      <c r="AW20" s="43">
        <v>41.5</v>
      </c>
      <c r="AX20" s="41">
        <f t="shared" si="15"/>
        <v>147.6</v>
      </c>
      <c r="AY20" s="67">
        <v>11.2</v>
      </c>
      <c r="AZ20" s="8">
        <v>264</v>
      </c>
      <c r="BA20" s="41">
        <f t="shared" si="16"/>
        <v>147.6</v>
      </c>
      <c r="BB20" s="7">
        <f t="shared" si="17"/>
        <v>38966.400000000001</v>
      </c>
      <c r="BC20" s="6">
        <v>0</v>
      </c>
      <c r="BD20" s="87">
        <f t="shared" si="18"/>
        <v>38966.400000000001</v>
      </c>
      <c r="BE20" s="58">
        <f t="shared" si="19"/>
        <v>0</v>
      </c>
      <c r="BF20" s="11">
        <f t="shared" si="20"/>
        <v>0</v>
      </c>
    </row>
    <row r="21" spans="1:58" x14ac:dyDescent="0.25">
      <c r="A21" s="12" t="s">
        <v>47</v>
      </c>
      <c r="B21" s="3" t="s">
        <v>48</v>
      </c>
      <c r="C21" s="3" t="s">
        <v>397</v>
      </c>
      <c r="D21" s="3" t="s">
        <v>39</v>
      </c>
      <c r="E21" s="3">
        <v>1</v>
      </c>
      <c r="F21" s="3">
        <v>96</v>
      </c>
      <c r="G21" s="15" t="s">
        <v>50</v>
      </c>
      <c r="H21" s="42">
        <v>15.3</v>
      </c>
      <c r="I21" s="43">
        <v>1.6</v>
      </c>
      <c r="J21" s="41">
        <f t="shared" si="0"/>
        <v>16.900000000000002</v>
      </c>
      <c r="K21" s="67">
        <v>0</v>
      </c>
      <c r="L21" s="68">
        <v>0</v>
      </c>
      <c r="M21" s="38">
        <v>0</v>
      </c>
      <c r="N21" s="43">
        <v>5.5</v>
      </c>
      <c r="O21" s="43">
        <v>23.3</v>
      </c>
      <c r="P21" s="41">
        <f t="shared" si="1"/>
        <v>45.7</v>
      </c>
      <c r="Q21" s="67">
        <v>12.3</v>
      </c>
      <c r="R21" s="8">
        <v>357</v>
      </c>
      <c r="S21" s="41">
        <f t="shared" si="2"/>
        <v>45.7</v>
      </c>
      <c r="T21" s="7">
        <f t="shared" si="3"/>
        <v>16314.900000000001</v>
      </c>
      <c r="U21" s="6">
        <f t="shared" si="4"/>
        <v>1008.2608200000001</v>
      </c>
      <c r="V21" s="87">
        <f t="shared" si="5"/>
        <v>17323.160820000001</v>
      </c>
      <c r="W21" s="58">
        <v>0</v>
      </c>
      <c r="X21" s="11">
        <v>0</v>
      </c>
      <c r="Y21" s="42">
        <v>15.3</v>
      </c>
      <c r="Z21" s="43">
        <v>1.6</v>
      </c>
      <c r="AA21" s="41">
        <f t="shared" si="6"/>
        <v>16.900000000000002</v>
      </c>
      <c r="AB21" s="67"/>
      <c r="AC21" s="68"/>
      <c r="AD21" s="38">
        <v>0</v>
      </c>
      <c r="AE21" s="43">
        <v>5.5</v>
      </c>
      <c r="AF21" s="43">
        <v>23.3</v>
      </c>
      <c r="AG21" s="41">
        <f t="shared" si="7"/>
        <v>45.7</v>
      </c>
      <c r="AH21" s="67">
        <v>12.3</v>
      </c>
      <c r="AI21" s="8">
        <v>357</v>
      </c>
      <c r="AJ21" s="41">
        <f t="shared" si="8"/>
        <v>45.7</v>
      </c>
      <c r="AK21" s="7">
        <f t="shared" si="9"/>
        <v>16314.900000000001</v>
      </c>
      <c r="AL21" s="6">
        <v>0</v>
      </c>
      <c r="AM21" s="87">
        <f t="shared" si="10"/>
        <v>16314.900000000001</v>
      </c>
      <c r="AN21" s="58">
        <f t="shared" si="11"/>
        <v>0</v>
      </c>
      <c r="AO21" s="11">
        <f t="shared" si="12"/>
        <v>0</v>
      </c>
      <c r="AP21" s="42">
        <v>15.3</v>
      </c>
      <c r="AQ21" s="43">
        <v>1.6</v>
      </c>
      <c r="AR21" s="41">
        <f t="shared" si="13"/>
        <v>16.900000000000002</v>
      </c>
      <c r="AS21" s="67">
        <v>0</v>
      </c>
      <c r="AT21" s="68">
        <v>0</v>
      </c>
      <c r="AU21" s="38">
        <f t="shared" si="14"/>
        <v>0</v>
      </c>
      <c r="AV21" s="43">
        <v>5.5</v>
      </c>
      <c r="AW21" s="43">
        <v>23.3</v>
      </c>
      <c r="AX21" s="41">
        <f t="shared" si="15"/>
        <v>45.7</v>
      </c>
      <c r="AY21" s="67">
        <v>12.3</v>
      </c>
      <c r="AZ21" s="8">
        <v>357</v>
      </c>
      <c r="BA21" s="41">
        <f t="shared" si="16"/>
        <v>45.7</v>
      </c>
      <c r="BB21" s="7">
        <f t="shared" si="17"/>
        <v>16314.900000000001</v>
      </c>
      <c r="BC21" s="6">
        <v>0</v>
      </c>
      <c r="BD21" s="87">
        <f t="shared" si="18"/>
        <v>16314.900000000001</v>
      </c>
      <c r="BE21" s="58">
        <f t="shared" si="19"/>
        <v>0</v>
      </c>
      <c r="BF21" s="11">
        <f t="shared" si="20"/>
        <v>0</v>
      </c>
    </row>
    <row r="22" spans="1:58" x14ac:dyDescent="0.25">
      <c r="A22" s="12" t="s">
        <v>37</v>
      </c>
      <c r="B22" s="3" t="s">
        <v>38</v>
      </c>
      <c r="C22" s="3" t="s">
        <v>397</v>
      </c>
      <c r="D22" s="3" t="s">
        <v>39</v>
      </c>
      <c r="E22" s="3">
        <v>1</v>
      </c>
      <c r="F22" s="3">
        <v>100</v>
      </c>
      <c r="G22" s="15" t="s">
        <v>40</v>
      </c>
      <c r="H22" s="42">
        <v>133.30000000000001</v>
      </c>
      <c r="I22" s="43">
        <v>1.1000000000000001</v>
      </c>
      <c r="J22" s="41">
        <f t="shared" si="0"/>
        <v>134.4</v>
      </c>
      <c r="K22" s="67">
        <v>0</v>
      </c>
      <c r="L22" s="68">
        <v>0</v>
      </c>
      <c r="M22" s="38">
        <v>0</v>
      </c>
      <c r="N22" s="43">
        <v>0.9</v>
      </c>
      <c r="O22" s="43">
        <v>43.2</v>
      </c>
      <c r="P22" s="41">
        <f t="shared" si="1"/>
        <v>178.5</v>
      </c>
      <c r="Q22" s="67">
        <v>0</v>
      </c>
      <c r="R22" s="8">
        <v>357</v>
      </c>
      <c r="S22" s="41">
        <f t="shared" si="2"/>
        <v>178.5</v>
      </c>
      <c r="T22" s="7">
        <f t="shared" si="3"/>
        <v>63724.5</v>
      </c>
      <c r="U22" s="6">
        <f t="shared" si="4"/>
        <v>3938.1741000000002</v>
      </c>
      <c r="V22" s="87">
        <f t="shared" si="5"/>
        <v>67662.674100000004</v>
      </c>
      <c r="W22" s="58">
        <v>-0.5</v>
      </c>
      <c r="X22" s="11">
        <v>-178.5</v>
      </c>
      <c r="Y22" s="42">
        <v>133.30000000000001</v>
      </c>
      <c r="Z22" s="43">
        <v>1.1000000000000001</v>
      </c>
      <c r="AA22" s="41">
        <f t="shared" si="6"/>
        <v>134.4</v>
      </c>
      <c r="AB22" s="67"/>
      <c r="AC22" s="68"/>
      <c r="AD22" s="38">
        <v>0</v>
      </c>
      <c r="AE22" s="43">
        <v>0.9</v>
      </c>
      <c r="AF22" s="43">
        <v>43.2</v>
      </c>
      <c r="AG22" s="41">
        <f t="shared" si="7"/>
        <v>178.5</v>
      </c>
      <c r="AH22" s="67"/>
      <c r="AI22" s="8">
        <v>357</v>
      </c>
      <c r="AJ22" s="41">
        <f t="shared" si="8"/>
        <v>178.5</v>
      </c>
      <c r="AK22" s="7">
        <f t="shared" si="9"/>
        <v>63724.5</v>
      </c>
      <c r="AL22" s="6">
        <v>0</v>
      </c>
      <c r="AM22" s="87">
        <f t="shared" si="10"/>
        <v>63724.5</v>
      </c>
      <c r="AN22" s="58">
        <f t="shared" si="11"/>
        <v>0</v>
      </c>
      <c r="AO22" s="11">
        <f t="shared" si="12"/>
        <v>0</v>
      </c>
      <c r="AP22" s="42">
        <v>133.30000000000001</v>
      </c>
      <c r="AQ22" s="43">
        <v>1.1000000000000001</v>
      </c>
      <c r="AR22" s="41">
        <f t="shared" si="13"/>
        <v>134.4</v>
      </c>
      <c r="AS22" s="67">
        <v>0</v>
      </c>
      <c r="AT22" s="68">
        <v>0</v>
      </c>
      <c r="AU22" s="38">
        <f t="shared" si="14"/>
        <v>0</v>
      </c>
      <c r="AV22" s="43">
        <v>0.9</v>
      </c>
      <c r="AW22" s="43">
        <v>43.2</v>
      </c>
      <c r="AX22" s="41">
        <f t="shared" si="15"/>
        <v>178.5</v>
      </c>
      <c r="AY22" s="67">
        <v>0</v>
      </c>
      <c r="AZ22" s="8">
        <v>357</v>
      </c>
      <c r="BA22" s="41">
        <f t="shared" si="16"/>
        <v>178.5</v>
      </c>
      <c r="BB22" s="7">
        <f t="shared" si="17"/>
        <v>63724.5</v>
      </c>
      <c r="BC22" s="6">
        <v>0</v>
      </c>
      <c r="BD22" s="87">
        <f t="shared" si="18"/>
        <v>63724.5</v>
      </c>
      <c r="BE22" s="58">
        <f t="shared" si="19"/>
        <v>0</v>
      </c>
      <c r="BF22" s="11">
        <f t="shared" si="20"/>
        <v>0</v>
      </c>
    </row>
    <row r="23" spans="1:58" x14ac:dyDescent="0.25">
      <c r="A23" s="46" t="s">
        <v>47</v>
      </c>
      <c r="B23" s="47" t="s">
        <v>48</v>
      </c>
      <c r="C23" s="47" t="s">
        <v>397</v>
      </c>
      <c r="D23" s="47" t="s">
        <v>39</v>
      </c>
      <c r="E23" s="47">
        <v>1</v>
      </c>
      <c r="F23" s="47">
        <v>183</v>
      </c>
      <c r="G23" s="48" t="s">
        <v>51</v>
      </c>
      <c r="H23" s="64">
        <v>91.2</v>
      </c>
      <c r="I23" s="39">
        <v>9.6999999999999993</v>
      </c>
      <c r="J23" s="41">
        <f t="shared" si="0"/>
        <v>100.9</v>
      </c>
      <c r="K23" s="67">
        <v>0</v>
      </c>
      <c r="L23" s="68">
        <v>0</v>
      </c>
      <c r="M23" s="38">
        <v>0</v>
      </c>
      <c r="N23" s="39">
        <v>9.1999999999999993</v>
      </c>
      <c r="O23" s="39">
        <v>173.6</v>
      </c>
      <c r="P23" s="41">
        <f t="shared" si="1"/>
        <v>283.7</v>
      </c>
      <c r="Q23" s="68">
        <v>82.4</v>
      </c>
      <c r="R23" s="8">
        <v>357</v>
      </c>
      <c r="S23" s="41">
        <f t="shared" si="2"/>
        <v>283.7</v>
      </c>
      <c r="T23" s="7">
        <f t="shared" si="3"/>
        <v>101280.9</v>
      </c>
      <c r="U23" s="6">
        <f t="shared" si="4"/>
        <v>6259.1596199999994</v>
      </c>
      <c r="V23" s="87">
        <f t="shared" si="5"/>
        <v>107540.05962</v>
      </c>
      <c r="W23" s="58">
        <v>0.19999999999998863</v>
      </c>
      <c r="X23" s="11">
        <v>71.399999999994179</v>
      </c>
      <c r="Y23" s="64">
        <v>122.6</v>
      </c>
      <c r="Z23" s="39">
        <v>16.600000000000001</v>
      </c>
      <c r="AA23" s="41">
        <f t="shared" si="6"/>
        <v>139.19999999999999</v>
      </c>
      <c r="AB23" s="67"/>
      <c r="AC23" s="68"/>
      <c r="AD23" s="38">
        <v>0</v>
      </c>
      <c r="AE23" s="39">
        <v>4.8</v>
      </c>
      <c r="AF23" s="39">
        <v>140.80000000000001</v>
      </c>
      <c r="AG23" s="41">
        <f t="shared" si="7"/>
        <v>284.8</v>
      </c>
      <c r="AH23" s="68">
        <v>75.599999999999994</v>
      </c>
      <c r="AI23" s="8">
        <v>357</v>
      </c>
      <c r="AJ23" s="41">
        <f t="shared" si="8"/>
        <v>284.8</v>
      </c>
      <c r="AK23" s="7">
        <f t="shared" si="9"/>
        <v>101673.60000000001</v>
      </c>
      <c r="AL23" s="6">
        <v>0</v>
      </c>
      <c r="AM23" s="87">
        <f t="shared" si="10"/>
        <v>101673.60000000001</v>
      </c>
      <c r="AN23" s="58">
        <f t="shared" si="11"/>
        <v>1.1000000000000227</v>
      </c>
      <c r="AO23" s="11">
        <f t="shared" si="12"/>
        <v>392.70000000001164</v>
      </c>
      <c r="AP23" s="64">
        <v>125.1</v>
      </c>
      <c r="AQ23" s="39">
        <v>16.600000000000001</v>
      </c>
      <c r="AR23" s="41">
        <f t="shared" si="13"/>
        <v>141.69999999999999</v>
      </c>
      <c r="AS23" s="67">
        <v>0</v>
      </c>
      <c r="AT23" s="68">
        <v>0</v>
      </c>
      <c r="AU23" s="38">
        <f t="shared" si="14"/>
        <v>0</v>
      </c>
      <c r="AV23" s="39">
        <v>4.8</v>
      </c>
      <c r="AW23" s="39">
        <v>137.80000000000001</v>
      </c>
      <c r="AX23" s="41">
        <f t="shared" si="15"/>
        <v>284.3</v>
      </c>
      <c r="AY23" s="68">
        <v>75.599999999999994</v>
      </c>
      <c r="AZ23" s="8">
        <v>357</v>
      </c>
      <c r="BA23" s="41">
        <f t="shared" si="16"/>
        <v>284.3</v>
      </c>
      <c r="BB23" s="7">
        <f t="shared" si="17"/>
        <v>101495.1</v>
      </c>
      <c r="BC23" s="6">
        <v>0</v>
      </c>
      <c r="BD23" s="87">
        <f t="shared" si="18"/>
        <v>101495.1</v>
      </c>
      <c r="BE23" s="58">
        <f t="shared" si="19"/>
        <v>-0.5</v>
      </c>
      <c r="BF23" s="11">
        <f t="shared" si="20"/>
        <v>-178.5</v>
      </c>
    </row>
    <row r="24" spans="1:58" x14ac:dyDescent="0.25">
      <c r="A24" s="12" t="s">
        <v>53</v>
      </c>
      <c r="B24" s="3" t="s">
        <v>54</v>
      </c>
      <c r="C24" s="3" t="s">
        <v>397</v>
      </c>
      <c r="D24" s="3" t="s">
        <v>39</v>
      </c>
      <c r="E24" s="3">
        <v>1</v>
      </c>
      <c r="F24" s="3">
        <v>233</v>
      </c>
      <c r="G24" s="15" t="s">
        <v>55</v>
      </c>
      <c r="H24" s="42">
        <v>86.3</v>
      </c>
      <c r="I24" s="43">
        <v>86.8</v>
      </c>
      <c r="J24" s="41">
        <f t="shared" si="0"/>
        <v>173.1</v>
      </c>
      <c r="K24" s="67">
        <v>0</v>
      </c>
      <c r="L24" s="68">
        <v>0</v>
      </c>
      <c r="M24" s="38">
        <v>0</v>
      </c>
      <c r="N24" s="43">
        <v>9.8000000000000007</v>
      </c>
      <c r="O24" s="43">
        <v>69</v>
      </c>
      <c r="P24" s="41">
        <f t="shared" si="1"/>
        <v>251.9</v>
      </c>
      <c r="Q24" s="67">
        <v>0</v>
      </c>
      <c r="R24" s="8">
        <v>264</v>
      </c>
      <c r="S24" s="41">
        <f t="shared" si="2"/>
        <v>251.9</v>
      </c>
      <c r="T24" s="7">
        <f t="shared" si="3"/>
        <v>66501.600000000006</v>
      </c>
      <c r="U24" s="6">
        <f t="shared" si="4"/>
        <v>4109.7988800000003</v>
      </c>
      <c r="V24" s="87">
        <f t="shared" si="5"/>
        <v>70611.398880000008</v>
      </c>
      <c r="W24" s="58">
        <v>0</v>
      </c>
      <c r="X24" s="11">
        <v>0</v>
      </c>
      <c r="Y24" s="42">
        <v>86.3</v>
      </c>
      <c r="Z24" s="43">
        <v>86.8</v>
      </c>
      <c r="AA24" s="41">
        <f t="shared" si="6"/>
        <v>173.1</v>
      </c>
      <c r="AB24" s="67"/>
      <c r="AC24" s="68"/>
      <c r="AD24" s="38">
        <v>0</v>
      </c>
      <c r="AE24" s="43">
        <v>9.8000000000000007</v>
      </c>
      <c r="AF24" s="43">
        <v>69</v>
      </c>
      <c r="AG24" s="41">
        <f t="shared" si="7"/>
        <v>251.9</v>
      </c>
      <c r="AH24" s="67"/>
      <c r="AI24" s="8">
        <v>264</v>
      </c>
      <c r="AJ24" s="41">
        <f t="shared" si="8"/>
        <v>251.9</v>
      </c>
      <c r="AK24" s="7">
        <f t="shared" si="9"/>
        <v>66501.600000000006</v>
      </c>
      <c r="AL24" s="6">
        <v>0</v>
      </c>
      <c r="AM24" s="87">
        <f t="shared" si="10"/>
        <v>66501.600000000006</v>
      </c>
      <c r="AN24" s="58">
        <f t="shared" si="11"/>
        <v>0</v>
      </c>
      <c r="AO24" s="11">
        <f t="shared" si="12"/>
        <v>0</v>
      </c>
      <c r="AP24" s="42">
        <v>86.3</v>
      </c>
      <c r="AQ24" s="43">
        <v>86.8</v>
      </c>
      <c r="AR24" s="41">
        <f t="shared" si="13"/>
        <v>173.1</v>
      </c>
      <c r="AS24" s="67">
        <v>0</v>
      </c>
      <c r="AT24" s="68">
        <v>0</v>
      </c>
      <c r="AU24" s="38">
        <f t="shared" si="14"/>
        <v>0</v>
      </c>
      <c r="AV24" s="43">
        <v>9.8000000000000007</v>
      </c>
      <c r="AW24" s="43">
        <v>69</v>
      </c>
      <c r="AX24" s="41">
        <f t="shared" si="15"/>
        <v>251.9</v>
      </c>
      <c r="AY24" s="67">
        <v>0</v>
      </c>
      <c r="AZ24" s="8">
        <v>264</v>
      </c>
      <c r="BA24" s="41">
        <f t="shared" si="16"/>
        <v>251.9</v>
      </c>
      <c r="BB24" s="7">
        <f t="shared" si="17"/>
        <v>66501.600000000006</v>
      </c>
      <c r="BC24" s="6">
        <v>0</v>
      </c>
      <c r="BD24" s="87">
        <f t="shared" si="18"/>
        <v>66501.600000000006</v>
      </c>
      <c r="BE24" s="58">
        <f t="shared" si="19"/>
        <v>0</v>
      </c>
      <c r="BF24" s="11">
        <f t="shared" si="20"/>
        <v>0</v>
      </c>
    </row>
    <row r="25" spans="1:58" x14ac:dyDescent="0.25">
      <c r="A25" s="12" t="s">
        <v>47</v>
      </c>
      <c r="B25" s="3" t="s">
        <v>48</v>
      </c>
      <c r="C25" s="3" t="s">
        <v>397</v>
      </c>
      <c r="D25" s="3" t="s">
        <v>39</v>
      </c>
      <c r="E25" s="3">
        <v>1</v>
      </c>
      <c r="F25" s="3">
        <v>263</v>
      </c>
      <c r="G25" s="15" t="s">
        <v>52</v>
      </c>
      <c r="H25" s="42">
        <v>53.6</v>
      </c>
      <c r="I25" s="43">
        <v>0</v>
      </c>
      <c r="J25" s="41">
        <f t="shared" si="0"/>
        <v>53.6</v>
      </c>
      <c r="K25" s="67">
        <v>0</v>
      </c>
      <c r="L25" s="68">
        <v>0</v>
      </c>
      <c r="M25" s="38">
        <v>0</v>
      </c>
      <c r="N25" s="43">
        <v>5.5</v>
      </c>
      <c r="O25" s="43">
        <v>81.400000000000006</v>
      </c>
      <c r="P25" s="41">
        <f t="shared" si="1"/>
        <v>140.5</v>
      </c>
      <c r="Q25" s="67">
        <v>0</v>
      </c>
      <c r="R25" s="8">
        <v>357</v>
      </c>
      <c r="S25" s="41">
        <f t="shared" si="2"/>
        <v>140.5</v>
      </c>
      <c r="T25" s="7">
        <f t="shared" si="3"/>
        <v>50158.5</v>
      </c>
      <c r="U25" s="6">
        <f t="shared" si="4"/>
        <v>3099.7953000000002</v>
      </c>
      <c r="V25" s="87">
        <f t="shared" si="5"/>
        <v>53258.295299999998</v>
      </c>
      <c r="W25" s="58">
        <v>0</v>
      </c>
      <c r="X25" s="11">
        <v>0</v>
      </c>
      <c r="Y25" s="42">
        <v>53.6</v>
      </c>
      <c r="Z25" s="43"/>
      <c r="AA25" s="41">
        <f t="shared" si="6"/>
        <v>53.6</v>
      </c>
      <c r="AB25" s="67"/>
      <c r="AC25" s="68"/>
      <c r="AD25" s="38">
        <v>0</v>
      </c>
      <c r="AE25" s="43">
        <v>5.5</v>
      </c>
      <c r="AF25" s="43">
        <v>81.400000000000006</v>
      </c>
      <c r="AG25" s="41">
        <f t="shared" si="7"/>
        <v>140.5</v>
      </c>
      <c r="AH25" s="67"/>
      <c r="AI25" s="8">
        <v>357</v>
      </c>
      <c r="AJ25" s="41">
        <f t="shared" si="8"/>
        <v>140.5</v>
      </c>
      <c r="AK25" s="7">
        <f t="shared" si="9"/>
        <v>50158.5</v>
      </c>
      <c r="AL25" s="6">
        <v>0</v>
      </c>
      <c r="AM25" s="87">
        <f t="shared" si="10"/>
        <v>50158.5</v>
      </c>
      <c r="AN25" s="58">
        <f t="shared" si="11"/>
        <v>0</v>
      </c>
      <c r="AO25" s="11">
        <f t="shared" si="12"/>
        <v>0</v>
      </c>
      <c r="AP25" s="42">
        <v>53.6</v>
      </c>
      <c r="AQ25" s="43">
        <v>0</v>
      </c>
      <c r="AR25" s="41">
        <f t="shared" si="13"/>
        <v>53.6</v>
      </c>
      <c r="AS25" s="67">
        <v>0</v>
      </c>
      <c r="AT25" s="68">
        <v>0</v>
      </c>
      <c r="AU25" s="38">
        <f t="shared" si="14"/>
        <v>0</v>
      </c>
      <c r="AV25" s="43">
        <v>5.5</v>
      </c>
      <c r="AW25" s="43">
        <v>81.400000000000006</v>
      </c>
      <c r="AX25" s="41">
        <f t="shared" si="15"/>
        <v>140.5</v>
      </c>
      <c r="AY25" s="67">
        <v>0</v>
      </c>
      <c r="AZ25" s="8">
        <v>357</v>
      </c>
      <c r="BA25" s="41">
        <f t="shared" si="16"/>
        <v>140.5</v>
      </c>
      <c r="BB25" s="7">
        <f t="shared" si="17"/>
        <v>50158.5</v>
      </c>
      <c r="BC25" s="6">
        <v>0</v>
      </c>
      <c r="BD25" s="87">
        <f t="shared" si="18"/>
        <v>50158.5</v>
      </c>
      <c r="BE25" s="58">
        <f t="shared" si="19"/>
        <v>0</v>
      </c>
      <c r="BF25" s="11">
        <f t="shared" si="20"/>
        <v>0</v>
      </c>
    </row>
    <row r="26" spans="1:58" x14ac:dyDescent="0.25">
      <c r="A26" s="12" t="s">
        <v>41</v>
      </c>
      <c r="B26" s="3" t="s">
        <v>42</v>
      </c>
      <c r="C26" s="3" t="s">
        <v>397</v>
      </c>
      <c r="D26" s="3" t="s">
        <v>39</v>
      </c>
      <c r="E26" s="3">
        <v>1</v>
      </c>
      <c r="F26" s="3">
        <v>284</v>
      </c>
      <c r="G26" s="15" t="s">
        <v>43</v>
      </c>
      <c r="H26" s="42">
        <v>135.19999999999999</v>
      </c>
      <c r="I26" s="43">
        <v>1.8</v>
      </c>
      <c r="J26" s="41">
        <f t="shared" si="0"/>
        <v>137</v>
      </c>
      <c r="K26" s="67">
        <v>0</v>
      </c>
      <c r="L26" s="68">
        <v>0</v>
      </c>
      <c r="M26" s="38">
        <v>0</v>
      </c>
      <c r="N26" s="43">
        <v>1.2</v>
      </c>
      <c r="O26" s="43">
        <v>240.3</v>
      </c>
      <c r="P26" s="41">
        <f t="shared" si="1"/>
        <v>378.5</v>
      </c>
      <c r="Q26" s="67">
        <v>1</v>
      </c>
      <c r="R26" s="8">
        <v>357</v>
      </c>
      <c r="S26" s="41">
        <f t="shared" si="2"/>
        <v>378.5</v>
      </c>
      <c r="T26" s="7">
        <f t="shared" si="3"/>
        <v>135124.5</v>
      </c>
      <c r="U26" s="6">
        <f t="shared" si="4"/>
        <v>8350.6941000000006</v>
      </c>
      <c r="V26" s="87">
        <f t="shared" si="5"/>
        <v>143475.19409999999</v>
      </c>
      <c r="W26" s="58">
        <v>-0.39999999999997726</v>
      </c>
      <c r="X26" s="11">
        <v>-142.79999999998836</v>
      </c>
      <c r="Y26" s="42">
        <v>175.9</v>
      </c>
      <c r="Z26" s="43">
        <v>1.3</v>
      </c>
      <c r="AA26" s="41">
        <f t="shared" si="6"/>
        <v>177.20000000000002</v>
      </c>
      <c r="AB26" s="67"/>
      <c r="AC26" s="68">
        <v>0</v>
      </c>
      <c r="AD26" s="38">
        <v>0</v>
      </c>
      <c r="AE26" s="43">
        <v>1.2</v>
      </c>
      <c r="AF26" s="43">
        <v>200</v>
      </c>
      <c r="AG26" s="41">
        <f t="shared" si="7"/>
        <v>378.4</v>
      </c>
      <c r="AH26" s="67"/>
      <c r="AI26" s="8">
        <v>357</v>
      </c>
      <c r="AJ26" s="41">
        <f t="shared" si="8"/>
        <v>378.4</v>
      </c>
      <c r="AK26" s="7">
        <f t="shared" si="9"/>
        <v>135088.79999999999</v>
      </c>
      <c r="AL26" s="6">
        <v>0</v>
      </c>
      <c r="AM26" s="87">
        <f t="shared" si="10"/>
        <v>135088.79999999999</v>
      </c>
      <c r="AN26" s="58">
        <f t="shared" si="11"/>
        <v>-0.10000000000002274</v>
      </c>
      <c r="AO26" s="11">
        <f t="shared" si="12"/>
        <v>-35.700000000011642</v>
      </c>
      <c r="AP26" s="42">
        <v>175.9</v>
      </c>
      <c r="AQ26" s="43">
        <v>1.3</v>
      </c>
      <c r="AR26" s="41">
        <f t="shared" si="13"/>
        <v>177.20000000000002</v>
      </c>
      <c r="AS26" s="67">
        <v>0</v>
      </c>
      <c r="AT26" s="68">
        <v>0</v>
      </c>
      <c r="AU26" s="38">
        <f t="shared" si="14"/>
        <v>0</v>
      </c>
      <c r="AV26" s="43">
        <v>1.2</v>
      </c>
      <c r="AW26" s="43">
        <v>200</v>
      </c>
      <c r="AX26" s="41">
        <f t="shared" si="15"/>
        <v>378.4</v>
      </c>
      <c r="AY26" s="67">
        <v>0</v>
      </c>
      <c r="AZ26" s="8">
        <v>357</v>
      </c>
      <c r="BA26" s="41">
        <f t="shared" si="16"/>
        <v>378.4</v>
      </c>
      <c r="BB26" s="7">
        <f t="shared" si="17"/>
        <v>135088.79999999999</v>
      </c>
      <c r="BC26" s="6">
        <v>0</v>
      </c>
      <c r="BD26" s="87">
        <f t="shared" si="18"/>
        <v>135088.79999999999</v>
      </c>
      <c r="BE26" s="58">
        <f t="shared" si="19"/>
        <v>0</v>
      </c>
      <c r="BF26" s="11">
        <f t="shared" si="20"/>
        <v>0</v>
      </c>
    </row>
    <row r="27" spans="1:58" x14ac:dyDescent="0.25">
      <c r="A27" s="12" t="s">
        <v>65</v>
      </c>
      <c r="B27" s="3" t="s">
        <v>66</v>
      </c>
      <c r="C27" s="3" t="s">
        <v>397</v>
      </c>
      <c r="D27" s="3" t="s">
        <v>56</v>
      </c>
      <c r="E27" s="3">
        <v>1</v>
      </c>
      <c r="F27" s="3">
        <v>6</v>
      </c>
      <c r="G27" s="48" t="s">
        <v>67</v>
      </c>
      <c r="H27" s="42">
        <v>26.6</v>
      </c>
      <c r="I27" s="43">
        <v>0</v>
      </c>
      <c r="J27" s="41">
        <f t="shared" si="0"/>
        <v>26.6</v>
      </c>
      <c r="K27" s="67">
        <v>0</v>
      </c>
      <c r="L27" s="68">
        <v>61.5</v>
      </c>
      <c r="M27" s="38">
        <v>61.5</v>
      </c>
      <c r="N27" s="43">
        <v>1.4</v>
      </c>
      <c r="O27" s="43">
        <v>251.1</v>
      </c>
      <c r="P27" s="41">
        <f t="shared" si="1"/>
        <v>340.6</v>
      </c>
      <c r="Q27" s="67">
        <v>2.7</v>
      </c>
      <c r="R27" s="8">
        <v>334</v>
      </c>
      <c r="S27" s="41">
        <f t="shared" si="2"/>
        <v>340.6</v>
      </c>
      <c r="T27" s="7">
        <f t="shared" si="3"/>
        <v>113760.40000000001</v>
      </c>
      <c r="U27" s="6">
        <f t="shared" si="4"/>
        <v>7030.3927200000007</v>
      </c>
      <c r="V27" s="87">
        <f t="shared" si="5"/>
        <v>120790.79272000001</v>
      </c>
      <c r="W27" s="58">
        <v>0</v>
      </c>
      <c r="X27" s="11">
        <v>0</v>
      </c>
      <c r="Y27" s="42">
        <v>142.4</v>
      </c>
      <c r="Z27" s="43"/>
      <c r="AA27" s="41">
        <f t="shared" si="6"/>
        <v>142.4</v>
      </c>
      <c r="AB27" s="67"/>
      <c r="AC27" s="68">
        <v>54.5</v>
      </c>
      <c r="AD27" s="38">
        <v>61.5</v>
      </c>
      <c r="AE27" s="43">
        <v>1.4</v>
      </c>
      <c r="AF27" s="43">
        <v>142.4</v>
      </c>
      <c r="AG27" s="41">
        <f t="shared" si="7"/>
        <v>340.70000000000005</v>
      </c>
      <c r="AH27" s="67">
        <v>2.7</v>
      </c>
      <c r="AI27" s="8">
        <v>334</v>
      </c>
      <c r="AJ27" s="41">
        <f t="shared" si="8"/>
        <v>340.70000000000005</v>
      </c>
      <c r="AK27" s="7">
        <f t="shared" si="9"/>
        <v>113793.80000000002</v>
      </c>
      <c r="AL27" s="6">
        <v>0</v>
      </c>
      <c r="AM27" s="87">
        <f t="shared" si="10"/>
        <v>113793.80000000002</v>
      </c>
      <c r="AN27" s="58">
        <f t="shared" si="11"/>
        <v>0.10000000000002274</v>
      </c>
      <c r="AO27" s="11">
        <f t="shared" si="12"/>
        <v>33.400000000008731</v>
      </c>
      <c r="AP27" s="42">
        <v>142.19999999999999</v>
      </c>
      <c r="AQ27" s="43">
        <v>0</v>
      </c>
      <c r="AR27" s="41">
        <f t="shared" si="13"/>
        <v>142.19999999999999</v>
      </c>
      <c r="AS27" s="67">
        <v>0</v>
      </c>
      <c r="AT27" s="68">
        <v>54.5</v>
      </c>
      <c r="AU27" s="38">
        <f t="shared" si="14"/>
        <v>54.5</v>
      </c>
      <c r="AV27" s="43">
        <v>1.4</v>
      </c>
      <c r="AW27" s="43">
        <v>142.4</v>
      </c>
      <c r="AX27" s="41">
        <f t="shared" si="15"/>
        <v>340.5</v>
      </c>
      <c r="AY27" s="67">
        <v>2.7</v>
      </c>
      <c r="AZ27" s="8">
        <v>334</v>
      </c>
      <c r="BA27" s="41">
        <f t="shared" si="16"/>
        <v>340.5</v>
      </c>
      <c r="BB27" s="7">
        <f t="shared" si="17"/>
        <v>113727</v>
      </c>
      <c r="BC27" s="6">
        <v>0</v>
      </c>
      <c r="BD27" s="87">
        <f t="shared" si="18"/>
        <v>113727</v>
      </c>
      <c r="BE27" s="58">
        <f t="shared" si="19"/>
        <v>-0.20000000000004547</v>
      </c>
      <c r="BF27" s="11">
        <f t="shared" si="20"/>
        <v>-66.800000000017462</v>
      </c>
    </row>
    <row r="28" spans="1:58" x14ac:dyDescent="0.25">
      <c r="A28" s="12" t="s">
        <v>13</v>
      </c>
      <c r="B28" s="3" t="s">
        <v>14</v>
      </c>
      <c r="C28" s="3" t="s">
        <v>397</v>
      </c>
      <c r="D28" s="3" t="s">
        <v>56</v>
      </c>
      <c r="E28" s="3">
        <v>1</v>
      </c>
      <c r="F28" s="3">
        <v>86</v>
      </c>
      <c r="G28" s="15" t="s">
        <v>57</v>
      </c>
      <c r="H28" s="42">
        <v>4.0999999999999996</v>
      </c>
      <c r="I28" s="43">
        <v>8.1999999999999993</v>
      </c>
      <c r="J28" s="41">
        <f t="shared" si="0"/>
        <v>12.299999999999999</v>
      </c>
      <c r="K28" s="67">
        <v>0</v>
      </c>
      <c r="L28" s="68">
        <v>0</v>
      </c>
      <c r="M28" s="38">
        <v>0</v>
      </c>
      <c r="N28" s="43">
        <v>5.4</v>
      </c>
      <c r="O28" s="43">
        <v>183.8</v>
      </c>
      <c r="P28" s="41">
        <f t="shared" si="1"/>
        <v>201.5</v>
      </c>
      <c r="Q28" s="67">
        <v>3.1</v>
      </c>
      <c r="R28" s="8">
        <v>334</v>
      </c>
      <c r="S28" s="41">
        <f t="shared" si="2"/>
        <v>201.5</v>
      </c>
      <c r="T28" s="7">
        <f t="shared" si="3"/>
        <v>67301</v>
      </c>
      <c r="U28" s="6">
        <f t="shared" si="4"/>
        <v>4159.2017999999998</v>
      </c>
      <c r="V28" s="87">
        <f t="shared" si="5"/>
        <v>71460.201799999995</v>
      </c>
      <c r="W28" s="58">
        <v>0</v>
      </c>
      <c r="X28" s="11">
        <v>0</v>
      </c>
      <c r="Y28" s="42">
        <v>132.5</v>
      </c>
      <c r="Z28" s="43"/>
      <c r="AA28" s="41">
        <f t="shared" si="6"/>
        <v>132.5</v>
      </c>
      <c r="AB28" s="67"/>
      <c r="AC28" s="68"/>
      <c r="AD28" s="38">
        <v>0</v>
      </c>
      <c r="AE28" s="43">
        <v>1</v>
      </c>
      <c r="AF28" s="43">
        <v>68</v>
      </c>
      <c r="AG28" s="41">
        <f t="shared" si="7"/>
        <v>201.5</v>
      </c>
      <c r="AH28" s="67">
        <v>4.0999999999999996</v>
      </c>
      <c r="AI28" s="8">
        <v>334</v>
      </c>
      <c r="AJ28" s="41">
        <f t="shared" si="8"/>
        <v>201.5</v>
      </c>
      <c r="AK28" s="7">
        <f t="shared" si="9"/>
        <v>67301</v>
      </c>
      <c r="AL28" s="6">
        <v>0</v>
      </c>
      <c r="AM28" s="87">
        <f t="shared" si="10"/>
        <v>67301</v>
      </c>
      <c r="AN28" s="58">
        <f t="shared" si="11"/>
        <v>0</v>
      </c>
      <c r="AO28" s="11">
        <f t="shared" si="12"/>
        <v>0</v>
      </c>
      <c r="AP28" s="42">
        <v>132.6</v>
      </c>
      <c r="AQ28" s="43">
        <v>0</v>
      </c>
      <c r="AR28" s="41">
        <f t="shared" si="13"/>
        <v>132.6</v>
      </c>
      <c r="AS28" s="67">
        <v>0</v>
      </c>
      <c r="AT28" s="68">
        <v>0</v>
      </c>
      <c r="AU28" s="38">
        <f t="shared" si="14"/>
        <v>0</v>
      </c>
      <c r="AV28" s="43">
        <v>1</v>
      </c>
      <c r="AW28" s="43">
        <v>68.2</v>
      </c>
      <c r="AX28" s="41">
        <f t="shared" si="15"/>
        <v>201.8</v>
      </c>
      <c r="AY28" s="67">
        <v>4.0999999999999996</v>
      </c>
      <c r="AZ28" s="8">
        <v>334</v>
      </c>
      <c r="BA28" s="41">
        <f t="shared" si="16"/>
        <v>201.8</v>
      </c>
      <c r="BB28" s="7">
        <f t="shared" si="17"/>
        <v>67401.2</v>
      </c>
      <c r="BC28" s="6">
        <v>0</v>
      </c>
      <c r="BD28" s="87">
        <f t="shared" si="18"/>
        <v>67401.2</v>
      </c>
      <c r="BE28" s="58">
        <f t="shared" si="19"/>
        <v>0.30000000000001137</v>
      </c>
      <c r="BF28" s="11">
        <f t="shared" si="20"/>
        <v>100.19999999999709</v>
      </c>
    </row>
    <row r="29" spans="1:58" x14ac:dyDescent="0.25">
      <c r="A29" s="12" t="s">
        <v>62</v>
      </c>
      <c r="B29" s="3" t="s">
        <v>63</v>
      </c>
      <c r="C29" s="3" t="s">
        <v>397</v>
      </c>
      <c r="D29" s="3" t="s">
        <v>56</v>
      </c>
      <c r="E29" s="3">
        <v>1</v>
      </c>
      <c r="F29" s="3">
        <v>152</v>
      </c>
      <c r="G29" s="15" t="s">
        <v>64</v>
      </c>
      <c r="H29" s="42">
        <v>56.6</v>
      </c>
      <c r="I29" s="43">
        <v>197.2</v>
      </c>
      <c r="J29" s="41">
        <f t="shared" si="0"/>
        <v>253.79999999999998</v>
      </c>
      <c r="K29" s="67">
        <v>0</v>
      </c>
      <c r="L29" s="68">
        <v>0</v>
      </c>
      <c r="M29" s="38">
        <v>0</v>
      </c>
      <c r="N29" s="43">
        <v>5.4</v>
      </c>
      <c r="O29" s="43">
        <v>42.7</v>
      </c>
      <c r="P29" s="41">
        <f t="shared" si="1"/>
        <v>301.89999999999998</v>
      </c>
      <c r="Q29" s="67">
        <v>0.7</v>
      </c>
      <c r="R29" s="8">
        <v>334</v>
      </c>
      <c r="S29" s="41">
        <f t="shared" si="2"/>
        <v>301.89999999999998</v>
      </c>
      <c r="T29" s="7">
        <f t="shared" si="3"/>
        <v>100834.59999999999</v>
      </c>
      <c r="U29" s="6">
        <f t="shared" si="4"/>
        <v>6231.5782799999997</v>
      </c>
      <c r="V29" s="87">
        <f t="shared" si="5"/>
        <v>107066.17827999999</v>
      </c>
      <c r="W29" s="58">
        <v>0</v>
      </c>
      <c r="X29" s="11">
        <v>0</v>
      </c>
      <c r="Y29" s="42">
        <v>62</v>
      </c>
      <c r="Z29" s="43">
        <v>197.2</v>
      </c>
      <c r="AA29" s="41">
        <f t="shared" si="6"/>
        <v>259.2</v>
      </c>
      <c r="AB29" s="67"/>
      <c r="AC29" s="68"/>
      <c r="AD29" s="38">
        <v>0</v>
      </c>
      <c r="AE29" s="43">
        <v>5.4</v>
      </c>
      <c r="AF29" s="43">
        <v>37.299999999999997</v>
      </c>
      <c r="AG29" s="41">
        <f t="shared" si="7"/>
        <v>301.89999999999998</v>
      </c>
      <c r="AH29" s="67">
        <v>0.7</v>
      </c>
      <c r="AI29" s="8">
        <v>334</v>
      </c>
      <c r="AJ29" s="41">
        <f t="shared" si="8"/>
        <v>301.89999999999998</v>
      </c>
      <c r="AK29" s="7">
        <f t="shared" si="9"/>
        <v>100834.59999999999</v>
      </c>
      <c r="AL29" s="6">
        <v>0</v>
      </c>
      <c r="AM29" s="87">
        <f t="shared" si="10"/>
        <v>100834.59999999999</v>
      </c>
      <c r="AN29" s="58">
        <f t="shared" si="11"/>
        <v>0</v>
      </c>
      <c r="AO29" s="11">
        <f t="shared" si="12"/>
        <v>0</v>
      </c>
      <c r="AP29" s="42">
        <v>62</v>
      </c>
      <c r="AQ29" s="43">
        <v>197.2</v>
      </c>
      <c r="AR29" s="41">
        <f t="shared" si="13"/>
        <v>259.2</v>
      </c>
      <c r="AS29" s="67">
        <v>0</v>
      </c>
      <c r="AT29" s="68">
        <v>0</v>
      </c>
      <c r="AU29" s="38">
        <f t="shared" si="14"/>
        <v>0</v>
      </c>
      <c r="AV29" s="43">
        <v>5.4</v>
      </c>
      <c r="AW29" s="43">
        <v>37.299999999999997</v>
      </c>
      <c r="AX29" s="41">
        <f t="shared" si="15"/>
        <v>301.89999999999998</v>
      </c>
      <c r="AY29" s="67">
        <v>0.6</v>
      </c>
      <c r="AZ29" s="8">
        <v>334</v>
      </c>
      <c r="BA29" s="41">
        <f t="shared" si="16"/>
        <v>301.89999999999998</v>
      </c>
      <c r="BB29" s="7">
        <f t="shared" si="17"/>
        <v>100834.59999999999</v>
      </c>
      <c r="BC29" s="6">
        <v>0</v>
      </c>
      <c r="BD29" s="87">
        <f t="shared" si="18"/>
        <v>100834.59999999999</v>
      </c>
      <c r="BE29" s="58">
        <f t="shared" si="19"/>
        <v>0</v>
      </c>
      <c r="BF29" s="11">
        <f t="shared" si="20"/>
        <v>0</v>
      </c>
    </row>
    <row r="30" spans="1:58" x14ac:dyDescent="0.25">
      <c r="A30" s="12" t="s">
        <v>69</v>
      </c>
      <c r="B30" s="3" t="s">
        <v>70</v>
      </c>
      <c r="C30" s="3" t="s">
        <v>397</v>
      </c>
      <c r="D30" s="111" t="s">
        <v>56</v>
      </c>
      <c r="E30" s="111">
        <v>1</v>
      </c>
      <c r="F30" s="111">
        <v>160</v>
      </c>
      <c r="G30" s="112" t="s">
        <v>71</v>
      </c>
      <c r="H30" s="42">
        <v>39</v>
      </c>
      <c r="I30" s="43">
        <v>216</v>
      </c>
      <c r="J30" s="41">
        <f t="shared" si="0"/>
        <v>255</v>
      </c>
      <c r="K30" s="67">
        <v>0</v>
      </c>
      <c r="L30" s="68">
        <v>0</v>
      </c>
      <c r="M30" s="38">
        <v>0</v>
      </c>
      <c r="N30" s="43">
        <v>2</v>
      </c>
      <c r="O30" s="43">
        <v>9.4</v>
      </c>
      <c r="P30" s="41">
        <f t="shared" si="1"/>
        <v>266.39999999999998</v>
      </c>
      <c r="Q30" s="67">
        <v>0</v>
      </c>
      <c r="R30" s="8">
        <v>334</v>
      </c>
      <c r="S30" s="41">
        <f t="shared" si="2"/>
        <v>266.39999999999998</v>
      </c>
      <c r="T30" s="7">
        <f t="shared" si="3"/>
        <v>88977.599999999991</v>
      </c>
      <c r="U30" s="6">
        <f t="shared" si="4"/>
        <v>5498.8156799999997</v>
      </c>
      <c r="V30" s="87">
        <f t="shared" si="5"/>
        <v>94476.415679999991</v>
      </c>
      <c r="W30" s="58">
        <v>0</v>
      </c>
      <c r="X30" s="11">
        <v>0</v>
      </c>
      <c r="Y30" s="42">
        <v>40.5</v>
      </c>
      <c r="Z30" s="43">
        <v>216</v>
      </c>
      <c r="AA30" s="41">
        <f t="shared" si="6"/>
        <v>256.5</v>
      </c>
      <c r="AB30" s="67"/>
      <c r="AC30" s="68"/>
      <c r="AD30" s="38">
        <v>0</v>
      </c>
      <c r="AE30" s="43">
        <v>1.9</v>
      </c>
      <c r="AF30" s="43">
        <v>7.9</v>
      </c>
      <c r="AG30" s="41">
        <f t="shared" si="7"/>
        <v>266.29999999999995</v>
      </c>
      <c r="AH30" s="67"/>
      <c r="AI30" s="8">
        <v>334</v>
      </c>
      <c r="AJ30" s="41">
        <f t="shared" si="8"/>
        <v>266.29999999999995</v>
      </c>
      <c r="AK30" s="7">
        <f t="shared" si="9"/>
        <v>88944.199999999983</v>
      </c>
      <c r="AL30" s="6">
        <v>0</v>
      </c>
      <c r="AM30" s="87">
        <f t="shared" si="10"/>
        <v>88944.199999999983</v>
      </c>
      <c r="AN30" s="58">
        <f t="shared" si="11"/>
        <v>-0.10000000000002274</v>
      </c>
      <c r="AO30" s="11">
        <f t="shared" si="12"/>
        <v>-33.400000000008731</v>
      </c>
      <c r="AP30" s="42">
        <v>40.9</v>
      </c>
      <c r="AQ30" s="43">
        <v>213.9</v>
      </c>
      <c r="AR30" s="41">
        <f t="shared" si="13"/>
        <v>254.8</v>
      </c>
      <c r="AS30" s="67">
        <v>0</v>
      </c>
      <c r="AT30" s="68">
        <v>0</v>
      </c>
      <c r="AU30" s="38">
        <f t="shared" si="14"/>
        <v>0</v>
      </c>
      <c r="AV30" s="43">
        <v>2</v>
      </c>
      <c r="AW30" s="43">
        <v>7.8</v>
      </c>
      <c r="AX30" s="41">
        <f t="shared" si="15"/>
        <v>264.60000000000002</v>
      </c>
      <c r="AY30" s="67">
        <v>0</v>
      </c>
      <c r="AZ30" s="8">
        <v>334</v>
      </c>
      <c r="BA30" s="41">
        <f t="shared" si="16"/>
        <v>264.60000000000002</v>
      </c>
      <c r="BB30" s="7">
        <f t="shared" si="17"/>
        <v>88376.400000000009</v>
      </c>
      <c r="BC30" s="6">
        <v>0</v>
      </c>
      <c r="BD30" s="87">
        <f t="shared" si="18"/>
        <v>88376.400000000009</v>
      </c>
      <c r="BE30" s="58">
        <f t="shared" si="19"/>
        <v>-1.6999999999999318</v>
      </c>
      <c r="BF30" s="11">
        <f t="shared" si="20"/>
        <v>-567.79999999997381</v>
      </c>
    </row>
    <row r="31" spans="1:58" x14ac:dyDescent="0.25">
      <c r="A31" s="12" t="s">
        <v>78</v>
      </c>
      <c r="B31" s="3" t="s">
        <v>79</v>
      </c>
      <c r="C31" s="3" t="s">
        <v>397</v>
      </c>
      <c r="D31" s="3" t="s">
        <v>56</v>
      </c>
      <c r="E31" s="3">
        <v>1</v>
      </c>
      <c r="F31" s="3">
        <v>185</v>
      </c>
      <c r="G31" s="15" t="s">
        <v>80</v>
      </c>
      <c r="H31" s="42">
        <v>46.8</v>
      </c>
      <c r="I31" s="43">
        <v>49.9</v>
      </c>
      <c r="J31" s="41">
        <f t="shared" si="0"/>
        <v>96.699999999999989</v>
      </c>
      <c r="K31" s="67">
        <v>0</v>
      </c>
      <c r="L31" s="68">
        <v>0</v>
      </c>
      <c r="M31" s="38">
        <v>0</v>
      </c>
      <c r="N31" s="43">
        <v>0</v>
      </c>
      <c r="O31" s="43">
        <v>25</v>
      </c>
      <c r="P31" s="41">
        <f t="shared" si="1"/>
        <v>121.69999999999999</v>
      </c>
      <c r="Q31" s="67">
        <v>0</v>
      </c>
      <c r="R31" s="8">
        <v>334</v>
      </c>
      <c r="S31" s="41">
        <f t="shared" si="2"/>
        <v>121.69999999999999</v>
      </c>
      <c r="T31" s="7">
        <f t="shared" si="3"/>
        <v>40647.799999999996</v>
      </c>
      <c r="U31" s="6">
        <f t="shared" si="4"/>
        <v>2512.0340399999995</v>
      </c>
      <c r="V31" s="87">
        <f t="shared" si="5"/>
        <v>43159.834039999994</v>
      </c>
      <c r="W31" s="58">
        <v>0</v>
      </c>
      <c r="X31" s="11">
        <v>0</v>
      </c>
      <c r="Y31" s="42">
        <v>46.8</v>
      </c>
      <c r="Z31" s="43">
        <v>49.9</v>
      </c>
      <c r="AA31" s="41">
        <f t="shared" si="6"/>
        <v>96.699999999999989</v>
      </c>
      <c r="AB31" s="67"/>
      <c r="AC31" s="68"/>
      <c r="AD31" s="38">
        <v>0</v>
      </c>
      <c r="AE31" s="43"/>
      <c r="AF31" s="43">
        <v>25</v>
      </c>
      <c r="AG31" s="41">
        <f t="shared" si="7"/>
        <v>121.69999999999999</v>
      </c>
      <c r="AH31" s="67"/>
      <c r="AI31" s="8">
        <v>334</v>
      </c>
      <c r="AJ31" s="41">
        <f t="shared" si="8"/>
        <v>121.69999999999999</v>
      </c>
      <c r="AK31" s="7">
        <f t="shared" si="9"/>
        <v>40647.799999999996</v>
      </c>
      <c r="AL31" s="6">
        <v>0</v>
      </c>
      <c r="AM31" s="87">
        <f t="shared" si="10"/>
        <v>40647.799999999996</v>
      </c>
      <c r="AN31" s="58">
        <f t="shared" si="11"/>
        <v>0</v>
      </c>
      <c r="AO31" s="11">
        <f t="shared" si="12"/>
        <v>0</v>
      </c>
      <c r="AP31" s="42">
        <v>46.8</v>
      </c>
      <c r="AQ31" s="43">
        <v>49.9</v>
      </c>
      <c r="AR31" s="41">
        <f t="shared" si="13"/>
        <v>96.699999999999989</v>
      </c>
      <c r="AS31" s="67">
        <v>0</v>
      </c>
      <c r="AT31" s="68">
        <v>0</v>
      </c>
      <c r="AU31" s="38">
        <f t="shared" si="14"/>
        <v>0</v>
      </c>
      <c r="AV31" s="43">
        <v>0</v>
      </c>
      <c r="AW31" s="43">
        <v>25</v>
      </c>
      <c r="AX31" s="41">
        <f t="shared" si="15"/>
        <v>121.69999999999999</v>
      </c>
      <c r="AY31" s="67">
        <v>0</v>
      </c>
      <c r="AZ31" s="8">
        <v>334</v>
      </c>
      <c r="BA31" s="41">
        <f t="shared" si="16"/>
        <v>121.69999999999999</v>
      </c>
      <c r="BB31" s="7">
        <f t="shared" si="17"/>
        <v>40647.799999999996</v>
      </c>
      <c r="BC31" s="6">
        <v>0</v>
      </c>
      <c r="BD31" s="87">
        <f t="shared" si="18"/>
        <v>40647.799999999996</v>
      </c>
      <c r="BE31" s="58">
        <f t="shared" si="19"/>
        <v>0</v>
      </c>
      <c r="BF31" s="11">
        <f t="shared" si="20"/>
        <v>0</v>
      </c>
    </row>
    <row r="32" spans="1:58" x14ac:dyDescent="0.25">
      <c r="A32" s="12" t="s">
        <v>60</v>
      </c>
      <c r="B32" s="3" t="s">
        <v>58</v>
      </c>
      <c r="C32" s="3" t="s">
        <v>398</v>
      </c>
      <c r="D32" s="3" t="s">
        <v>56</v>
      </c>
      <c r="E32" s="3">
        <v>1</v>
      </c>
      <c r="F32" s="3">
        <v>199</v>
      </c>
      <c r="G32" s="15" t="s">
        <v>61</v>
      </c>
      <c r="H32" s="42">
        <v>19.7</v>
      </c>
      <c r="I32" s="43">
        <v>153.9</v>
      </c>
      <c r="J32" s="41">
        <f t="shared" si="0"/>
        <v>173.6</v>
      </c>
      <c r="K32" s="67">
        <v>0</v>
      </c>
      <c r="L32" s="68">
        <v>0</v>
      </c>
      <c r="M32" s="38">
        <v>0</v>
      </c>
      <c r="N32" s="43">
        <v>0</v>
      </c>
      <c r="O32" s="43">
        <v>36.1</v>
      </c>
      <c r="P32" s="41">
        <f t="shared" si="1"/>
        <v>209.7</v>
      </c>
      <c r="Q32" s="67">
        <v>11.1</v>
      </c>
      <c r="R32" s="8">
        <v>334</v>
      </c>
      <c r="S32" s="41">
        <f t="shared" si="2"/>
        <v>209.7</v>
      </c>
      <c r="T32" s="7">
        <f t="shared" si="3"/>
        <v>70039.8</v>
      </c>
      <c r="U32" s="6">
        <f t="shared" si="4"/>
        <v>4328.45964</v>
      </c>
      <c r="V32" s="87">
        <f t="shared" si="5"/>
        <v>74368.259640000004</v>
      </c>
      <c r="W32" s="58">
        <v>0</v>
      </c>
      <c r="X32" s="11">
        <v>0</v>
      </c>
      <c r="Y32" s="42">
        <v>19.7</v>
      </c>
      <c r="Z32" s="43">
        <v>153.9</v>
      </c>
      <c r="AA32" s="41">
        <f t="shared" si="6"/>
        <v>173.6</v>
      </c>
      <c r="AB32" s="67"/>
      <c r="AC32" s="68"/>
      <c r="AD32" s="38">
        <v>0</v>
      </c>
      <c r="AE32" s="43"/>
      <c r="AF32" s="43">
        <v>36.1</v>
      </c>
      <c r="AG32" s="41">
        <f t="shared" si="7"/>
        <v>209.7</v>
      </c>
      <c r="AH32" s="67">
        <v>11.1</v>
      </c>
      <c r="AI32" s="8">
        <v>334</v>
      </c>
      <c r="AJ32" s="41">
        <f t="shared" si="8"/>
        <v>209.7</v>
      </c>
      <c r="AK32" s="7">
        <f t="shared" si="9"/>
        <v>70039.8</v>
      </c>
      <c r="AL32" s="6">
        <v>0</v>
      </c>
      <c r="AM32" s="87">
        <f t="shared" si="10"/>
        <v>70039.8</v>
      </c>
      <c r="AN32" s="58">
        <f t="shared" si="11"/>
        <v>0</v>
      </c>
      <c r="AO32" s="11">
        <f t="shared" si="12"/>
        <v>0</v>
      </c>
      <c r="AP32" s="42">
        <v>19.7</v>
      </c>
      <c r="AQ32" s="43">
        <v>153.9</v>
      </c>
      <c r="AR32" s="41">
        <f t="shared" si="13"/>
        <v>173.6</v>
      </c>
      <c r="AS32" s="67">
        <v>0</v>
      </c>
      <c r="AT32" s="68">
        <v>0</v>
      </c>
      <c r="AU32" s="38">
        <f t="shared" si="14"/>
        <v>0</v>
      </c>
      <c r="AV32" s="43">
        <v>0</v>
      </c>
      <c r="AW32" s="43">
        <v>36.1</v>
      </c>
      <c r="AX32" s="41">
        <f t="shared" si="15"/>
        <v>209.7</v>
      </c>
      <c r="AY32" s="67">
        <v>11.1</v>
      </c>
      <c r="AZ32" s="8">
        <v>334</v>
      </c>
      <c r="BA32" s="41">
        <f t="shared" si="16"/>
        <v>209.7</v>
      </c>
      <c r="BB32" s="7">
        <f t="shared" si="17"/>
        <v>70039.8</v>
      </c>
      <c r="BC32" s="6">
        <v>0</v>
      </c>
      <c r="BD32" s="87">
        <f t="shared" si="18"/>
        <v>70039.8</v>
      </c>
      <c r="BE32" s="58">
        <f t="shared" si="19"/>
        <v>0</v>
      </c>
      <c r="BF32" s="11">
        <f t="shared" si="20"/>
        <v>0</v>
      </c>
    </row>
    <row r="33" spans="1:58" x14ac:dyDescent="0.25">
      <c r="A33" s="46" t="s">
        <v>388</v>
      </c>
      <c r="B33" s="3" t="s">
        <v>76</v>
      </c>
      <c r="C33" s="3" t="s">
        <v>398</v>
      </c>
      <c r="D33" s="3" t="s">
        <v>56</v>
      </c>
      <c r="E33" s="3">
        <v>1</v>
      </c>
      <c r="F33" s="3">
        <v>243</v>
      </c>
      <c r="G33" s="15" t="s">
        <v>77</v>
      </c>
      <c r="H33" s="42">
        <v>30.8</v>
      </c>
      <c r="I33" s="43">
        <v>2.6</v>
      </c>
      <c r="J33" s="41">
        <f t="shared" si="0"/>
        <v>33.4</v>
      </c>
      <c r="K33" s="67">
        <v>0</v>
      </c>
      <c r="L33" s="68">
        <v>0</v>
      </c>
      <c r="M33" s="38">
        <v>0</v>
      </c>
      <c r="N33" s="43">
        <v>9.4</v>
      </c>
      <c r="O33" s="43">
        <v>43.1</v>
      </c>
      <c r="P33" s="41">
        <f t="shared" si="1"/>
        <v>85.9</v>
      </c>
      <c r="Q33" s="67">
        <v>32.5</v>
      </c>
      <c r="R33" s="8">
        <v>334</v>
      </c>
      <c r="S33" s="41">
        <f t="shared" si="2"/>
        <v>85.9</v>
      </c>
      <c r="T33" s="7">
        <f t="shared" si="3"/>
        <v>28690.600000000002</v>
      </c>
      <c r="U33" s="6">
        <f t="shared" si="4"/>
        <v>1773.0790800000002</v>
      </c>
      <c r="V33" s="87">
        <f t="shared" si="5"/>
        <v>30463.679080000002</v>
      </c>
      <c r="W33" s="58">
        <v>0</v>
      </c>
      <c r="X33" s="11">
        <v>0</v>
      </c>
      <c r="Y33" s="42">
        <v>46.7</v>
      </c>
      <c r="Z33" s="43"/>
      <c r="AA33" s="41">
        <f t="shared" si="6"/>
        <v>46.7</v>
      </c>
      <c r="AB33" s="67"/>
      <c r="AC33" s="68"/>
      <c r="AD33" s="38">
        <v>0</v>
      </c>
      <c r="AE33" s="43">
        <v>10.6</v>
      </c>
      <c r="AF33" s="43">
        <v>28.5</v>
      </c>
      <c r="AG33" s="41">
        <f t="shared" si="7"/>
        <v>85.800000000000011</v>
      </c>
      <c r="AH33" s="67">
        <v>32.5</v>
      </c>
      <c r="AI33" s="8">
        <v>334</v>
      </c>
      <c r="AJ33" s="41">
        <f t="shared" si="8"/>
        <v>85.800000000000011</v>
      </c>
      <c r="AK33" s="7">
        <f t="shared" si="9"/>
        <v>28657.200000000004</v>
      </c>
      <c r="AL33" s="6">
        <v>0</v>
      </c>
      <c r="AM33" s="87">
        <f t="shared" si="10"/>
        <v>28657.200000000004</v>
      </c>
      <c r="AN33" s="58">
        <f t="shared" si="11"/>
        <v>-9.9999999999994316E-2</v>
      </c>
      <c r="AO33" s="11">
        <f t="shared" si="12"/>
        <v>-33.399999999997817</v>
      </c>
      <c r="AP33" s="42">
        <v>46.7</v>
      </c>
      <c r="AQ33" s="43">
        <v>0</v>
      </c>
      <c r="AR33" s="41">
        <f t="shared" si="13"/>
        <v>46.7</v>
      </c>
      <c r="AS33" s="67">
        <v>0</v>
      </c>
      <c r="AT33" s="68">
        <v>0</v>
      </c>
      <c r="AU33" s="38">
        <f t="shared" si="14"/>
        <v>0</v>
      </c>
      <c r="AV33" s="43">
        <v>10.6</v>
      </c>
      <c r="AW33" s="43">
        <v>28.5</v>
      </c>
      <c r="AX33" s="41">
        <f t="shared" si="15"/>
        <v>85.800000000000011</v>
      </c>
      <c r="AY33" s="67">
        <v>32.5</v>
      </c>
      <c r="AZ33" s="8">
        <v>334</v>
      </c>
      <c r="BA33" s="41">
        <f t="shared" si="16"/>
        <v>85.800000000000011</v>
      </c>
      <c r="BB33" s="7">
        <f t="shared" si="17"/>
        <v>28657.200000000004</v>
      </c>
      <c r="BC33" s="6">
        <v>0</v>
      </c>
      <c r="BD33" s="87">
        <f t="shared" si="18"/>
        <v>28657.200000000004</v>
      </c>
      <c r="BE33" s="58">
        <f t="shared" si="19"/>
        <v>0</v>
      </c>
      <c r="BF33" s="11">
        <f t="shared" si="20"/>
        <v>0</v>
      </c>
    </row>
    <row r="34" spans="1:58" x14ac:dyDescent="0.25">
      <c r="A34" s="12" t="s">
        <v>72</v>
      </c>
      <c r="B34" s="3" t="s">
        <v>58</v>
      </c>
      <c r="C34" s="3" t="s">
        <v>398</v>
      </c>
      <c r="D34" s="3" t="s">
        <v>56</v>
      </c>
      <c r="E34" s="3">
        <v>1</v>
      </c>
      <c r="F34" s="3">
        <v>268</v>
      </c>
      <c r="G34" s="15" t="s">
        <v>73</v>
      </c>
      <c r="H34" s="42">
        <v>8.1</v>
      </c>
      <c r="I34" s="43">
        <v>5.2</v>
      </c>
      <c r="J34" s="41">
        <f t="shared" si="0"/>
        <v>13.3</v>
      </c>
      <c r="K34" s="67">
        <v>0</v>
      </c>
      <c r="L34" s="68">
        <v>0</v>
      </c>
      <c r="M34" s="38">
        <v>0</v>
      </c>
      <c r="N34" s="43">
        <v>0.6</v>
      </c>
      <c r="O34" s="43">
        <v>42.2</v>
      </c>
      <c r="P34" s="41">
        <f t="shared" si="1"/>
        <v>56.1</v>
      </c>
      <c r="Q34" s="67">
        <v>0</v>
      </c>
      <c r="R34" s="8">
        <v>334</v>
      </c>
      <c r="S34" s="41">
        <f t="shared" si="2"/>
        <v>56.1</v>
      </c>
      <c r="T34" s="7">
        <f t="shared" si="3"/>
        <v>18737.400000000001</v>
      </c>
      <c r="U34" s="6">
        <f t="shared" si="4"/>
        <v>1157.9713200000001</v>
      </c>
      <c r="V34" s="87">
        <f t="shared" si="5"/>
        <v>19895.371320000002</v>
      </c>
      <c r="W34" s="58">
        <v>0</v>
      </c>
      <c r="X34" s="11">
        <v>0</v>
      </c>
      <c r="Y34" s="42">
        <v>8.1</v>
      </c>
      <c r="Z34" s="43">
        <v>5.2</v>
      </c>
      <c r="AA34" s="41">
        <f t="shared" si="6"/>
        <v>13.3</v>
      </c>
      <c r="AB34" s="67"/>
      <c r="AC34" s="68"/>
      <c r="AD34" s="38">
        <v>0</v>
      </c>
      <c r="AE34" s="43">
        <v>0.6</v>
      </c>
      <c r="AF34" s="43">
        <v>42.2</v>
      </c>
      <c r="AG34" s="41">
        <f t="shared" si="7"/>
        <v>56.1</v>
      </c>
      <c r="AH34" s="67"/>
      <c r="AI34" s="8">
        <v>334</v>
      </c>
      <c r="AJ34" s="41">
        <f t="shared" si="8"/>
        <v>56.1</v>
      </c>
      <c r="AK34" s="7">
        <f t="shared" si="9"/>
        <v>18737.400000000001</v>
      </c>
      <c r="AL34" s="6">
        <v>0</v>
      </c>
      <c r="AM34" s="87">
        <f t="shared" si="10"/>
        <v>18737.400000000001</v>
      </c>
      <c r="AN34" s="58">
        <f t="shared" si="11"/>
        <v>0</v>
      </c>
      <c r="AO34" s="11">
        <f t="shared" si="12"/>
        <v>0</v>
      </c>
      <c r="AP34" s="42">
        <v>8.1</v>
      </c>
      <c r="AQ34" s="43">
        <v>5.2</v>
      </c>
      <c r="AR34" s="41">
        <f t="shared" si="13"/>
        <v>13.3</v>
      </c>
      <c r="AS34" s="67">
        <v>0</v>
      </c>
      <c r="AT34" s="68">
        <v>0</v>
      </c>
      <c r="AU34" s="38">
        <f t="shared" si="14"/>
        <v>0</v>
      </c>
      <c r="AV34" s="43">
        <v>0.6</v>
      </c>
      <c r="AW34" s="43">
        <v>42.2</v>
      </c>
      <c r="AX34" s="41">
        <f t="shared" si="15"/>
        <v>56.1</v>
      </c>
      <c r="AY34" s="67">
        <v>0</v>
      </c>
      <c r="AZ34" s="8">
        <v>334</v>
      </c>
      <c r="BA34" s="41">
        <f t="shared" si="16"/>
        <v>56.1</v>
      </c>
      <c r="BB34" s="7">
        <f t="shared" si="17"/>
        <v>18737.400000000001</v>
      </c>
      <c r="BC34" s="6">
        <v>0</v>
      </c>
      <c r="BD34" s="87">
        <f t="shared" si="18"/>
        <v>18737.400000000001</v>
      </c>
      <c r="BE34" s="58">
        <f t="shared" si="19"/>
        <v>0</v>
      </c>
      <c r="BF34" s="11">
        <f t="shared" si="20"/>
        <v>0</v>
      </c>
    </row>
    <row r="35" spans="1:58" x14ac:dyDescent="0.25">
      <c r="A35" s="12" t="s">
        <v>82</v>
      </c>
      <c r="B35" s="3" t="s">
        <v>58</v>
      </c>
      <c r="C35" s="3" t="s">
        <v>397</v>
      </c>
      <c r="D35" s="3" t="s">
        <v>56</v>
      </c>
      <c r="E35" s="3">
        <v>1</v>
      </c>
      <c r="F35" s="3">
        <v>269</v>
      </c>
      <c r="G35" s="15" t="s">
        <v>83</v>
      </c>
      <c r="H35" s="42">
        <v>22.2</v>
      </c>
      <c r="I35" s="43">
        <v>44.2</v>
      </c>
      <c r="J35" s="41">
        <f t="shared" si="0"/>
        <v>66.400000000000006</v>
      </c>
      <c r="K35" s="67">
        <v>0</v>
      </c>
      <c r="L35" s="68">
        <v>0</v>
      </c>
      <c r="M35" s="38">
        <v>0</v>
      </c>
      <c r="N35" s="43">
        <v>0.9</v>
      </c>
      <c r="O35" s="43">
        <v>88.3</v>
      </c>
      <c r="P35" s="41">
        <f t="shared" si="1"/>
        <v>155.60000000000002</v>
      </c>
      <c r="Q35" s="67">
        <v>0</v>
      </c>
      <c r="R35" s="8">
        <v>334</v>
      </c>
      <c r="S35" s="41">
        <f t="shared" si="2"/>
        <v>155.60000000000002</v>
      </c>
      <c r="T35" s="7">
        <f t="shared" si="3"/>
        <v>51970.400000000009</v>
      </c>
      <c r="U35" s="6">
        <f t="shared" si="4"/>
        <v>3211.7707200000004</v>
      </c>
      <c r="V35" s="87">
        <f t="shared" si="5"/>
        <v>55182.170720000009</v>
      </c>
      <c r="W35" s="58">
        <v>0</v>
      </c>
      <c r="X35" s="11">
        <v>0</v>
      </c>
      <c r="Y35" s="42">
        <v>61.6</v>
      </c>
      <c r="Z35" s="43">
        <v>44</v>
      </c>
      <c r="AA35" s="41">
        <f t="shared" si="6"/>
        <v>105.6</v>
      </c>
      <c r="AB35" s="67"/>
      <c r="AC35" s="68"/>
      <c r="AD35" s="38">
        <v>0</v>
      </c>
      <c r="AE35" s="43">
        <v>0.5</v>
      </c>
      <c r="AF35" s="43">
        <v>47.7</v>
      </c>
      <c r="AG35" s="41">
        <f t="shared" si="7"/>
        <v>153.80000000000001</v>
      </c>
      <c r="AH35" s="67"/>
      <c r="AI35" s="8">
        <v>334</v>
      </c>
      <c r="AJ35" s="41">
        <f t="shared" si="8"/>
        <v>153.80000000000001</v>
      </c>
      <c r="AK35" s="7">
        <f t="shared" si="9"/>
        <v>51369.200000000004</v>
      </c>
      <c r="AL35" s="6">
        <v>0</v>
      </c>
      <c r="AM35" s="87">
        <f t="shared" si="10"/>
        <v>51369.200000000004</v>
      </c>
      <c r="AN35" s="58">
        <f t="shared" si="11"/>
        <v>-1.8000000000000114</v>
      </c>
      <c r="AO35" s="11">
        <f t="shared" si="12"/>
        <v>-601.20000000000437</v>
      </c>
      <c r="AP35" s="42">
        <v>61.6</v>
      </c>
      <c r="AQ35" s="43">
        <v>44</v>
      </c>
      <c r="AR35" s="41">
        <f t="shared" si="13"/>
        <v>105.6</v>
      </c>
      <c r="AS35" s="67">
        <v>0</v>
      </c>
      <c r="AT35" s="68">
        <v>0</v>
      </c>
      <c r="AU35" s="38">
        <f t="shared" si="14"/>
        <v>0</v>
      </c>
      <c r="AV35" s="43">
        <v>0.5</v>
      </c>
      <c r="AW35" s="43">
        <v>47.7</v>
      </c>
      <c r="AX35" s="41">
        <f t="shared" si="15"/>
        <v>153.80000000000001</v>
      </c>
      <c r="AY35" s="67">
        <v>0</v>
      </c>
      <c r="AZ35" s="8">
        <v>334</v>
      </c>
      <c r="BA35" s="41">
        <f t="shared" si="16"/>
        <v>153.80000000000001</v>
      </c>
      <c r="BB35" s="7">
        <f t="shared" si="17"/>
        <v>51369.200000000004</v>
      </c>
      <c r="BC35" s="6">
        <v>0</v>
      </c>
      <c r="BD35" s="87">
        <f t="shared" si="18"/>
        <v>51369.200000000004</v>
      </c>
      <c r="BE35" s="58">
        <f t="shared" si="19"/>
        <v>0</v>
      </c>
      <c r="BF35" s="11">
        <f t="shared" si="20"/>
        <v>0</v>
      </c>
    </row>
    <row r="36" spans="1:58" x14ac:dyDescent="0.25">
      <c r="A36" s="12" t="s">
        <v>74</v>
      </c>
      <c r="B36" s="3" t="s">
        <v>70</v>
      </c>
      <c r="C36" s="3" t="s">
        <v>398</v>
      </c>
      <c r="D36" s="3" t="s">
        <v>56</v>
      </c>
      <c r="E36" s="3">
        <v>1</v>
      </c>
      <c r="F36" s="3">
        <v>270</v>
      </c>
      <c r="G36" s="15" t="s">
        <v>75</v>
      </c>
      <c r="H36" s="42">
        <v>45.6</v>
      </c>
      <c r="I36" s="43">
        <v>13.1</v>
      </c>
      <c r="J36" s="41">
        <f t="shared" ref="J36:J67" si="21">SUM(H36:I36)</f>
        <v>58.7</v>
      </c>
      <c r="K36" s="67">
        <v>0</v>
      </c>
      <c r="L36" s="68">
        <v>0</v>
      </c>
      <c r="M36" s="38">
        <v>0</v>
      </c>
      <c r="N36" s="43">
        <v>0.5</v>
      </c>
      <c r="O36" s="43">
        <v>73</v>
      </c>
      <c r="P36" s="41">
        <f t="shared" ref="P36:P67" si="22">J36+0.5*K36+L36+N36+O36</f>
        <v>132.19999999999999</v>
      </c>
      <c r="Q36" s="67">
        <v>24.6</v>
      </c>
      <c r="R36" s="8">
        <v>334</v>
      </c>
      <c r="S36" s="41">
        <f t="shared" ref="S36:S67" si="23">P36</f>
        <v>132.19999999999999</v>
      </c>
      <c r="T36" s="7">
        <f t="shared" ref="T36:T67" si="24">R36*S36</f>
        <v>44154.799999999996</v>
      </c>
      <c r="U36" s="6">
        <f t="shared" ref="U36:U67" si="25">T36*0.0618</f>
        <v>2728.7666399999998</v>
      </c>
      <c r="V36" s="87">
        <f t="shared" ref="V36:V67" si="26">T36+U36</f>
        <v>46883.566639999997</v>
      </c>
      <c r="W36" s="58">
        <v>-0.5</v>
      </c>
      <c r="X36" s="11">
        <v>-167</v>
      </c>
      <c r="Y36" s="42">
        <v>45.6</v>
      </c>
      <c r="Z36" s="43">
        <v>13.1</v>
      </c>
      <c r="AA36" s="41">
        <f t="shared" ref="AA36:AA67" si="27">SUM(Y36:Z36)</f>
        <v>58.7</v>
      </c>
      <c r="AB36" s="67"/>
      <c r="AC36" s="68"/>
      <c r="AD36" s="38">
        <v>0</v>
      </c>
      <c r="AE36" s="43">
        <v>0.5</v>
      </c>
      <c r="AF36" s="43">
        <v>73</v>
      </c>
      <c r="AG36" s="41">
        <f t="shared" ref="AG36:AG67" si="28">AA36+0.5*AB36+AC36+AE36+AF36</f>
        <v>132.19999999999999</v>
      </c>
      <c r="AH36" s="67">
        <v>24.6</v>
      </c>
      <c r="AI36" s="8">
        <v>334</v>
      </c>
      <c r="AJ36" s="41">
        <f t="shared" ref="AJ36:AJ67" si="29">AG36</f>
        <v>132.19999999999999</v>
      </c>
      <c r="AK36" s="7">
        <f t="shared" ref="AK36:AK67" si="30">AI36*AJ36</f>
        <v>44154.799999999996</v>
      </c>
      <c r="AL36" s="6">
        <v>0</v>
      </c>
      <c r="AM36" s="87">
        <f t="shared" ref="AM36:AM67" si="31">AK36+AL36</f>
        <v>44154.799999999996</v>
      </c>
      <c r="AN36" s="58">
        <f t="shared" ref="AN36:AN67" si="32">AG36-P36</f>
        <v>0</v>
      </c>
      <c r="AO36" s="11">
        <f t="shared" ref="AO36:AO67" si="33">AK36-T36</f>
        <v>0</v>
      </c>
      <c r="AP36" s="42">
        <v>45.6</v>
      </c>
      <c r="AQ36" s="43">
        <v>13.1</v>
      </c>
      <c r="AR36" s="41">
        <f t="shared" ref="AR36:AR67" si="34">SUM(AP36:AQ36)</f>
        <v>58.7</v>
      </c>
      <c r="AS36" s="67">
        <v>0</v>
      </c>
      <c r="AT36" s="68">
        <v>0</v>
      </c>
      <c r="AU36" s="38">
        <f t="shared" ref="AU36:AU67" si="35">AS36+AT36</f>
        <v>0</v>
      </c>
      <c r="AV36" s="43">
        <v>0.5</v>
      </c>
      <c r="AW36" s="43">
        <v>73</v>
      </c>
      <c r="AX36" s="41">
        <f t="shared" ref="AX36:AX67" si="36">AR36+0.5*AS36+AT36+AV36+AW36</f>
        <v>132.19999999999999</v>
      </c>
      <c r="AY36" s="67">
        <v>24.6</v>
      </c>
      <c r="AZ36" s="8">
        <v>334</v>
      </c>
      <c r="BA36" s="41">
        <f t="shared" ref="BA36:BA67" si="37">AX36</f>
        <v>132.19999999999999</v>
      </c>
      <c r="BB36" s="7">
        <f t="shared" ref="BB36:BB67" si="38">AZ36*BA36</f>
        <v>44154.799999999996</v>
      </c>
      <c r="BC36" s="6">
        <v>0</v>
      </c>
      <c r="BD36" s="87">
        <f t="shared" ref="BD36:BD67" si="39">BB36+BC36</f>
        <v>44154.799999999996</v>
      </c>
      <c r="BE36" s="58">
        <f t="shared" ref="BE36:BE67" si="40">AX36-AG36</f>
        <v>0</v>
      </c>
      <c r="BF36" s="11">
        <f t="shared" ref="BF36:BF67" si="41">BB36-AK36</f>
        <v>0</v>
      </c>
    </row>
    <row r="37" spans="1:58" x14ac:dyDescent="0.25">
      <c r="A37" s="12" t="s">
        <v>89</v>
      </c>
      <c r="B37" s="3" t="s">
        <v>90</v>
      </c>
      <c r="C37" s="3" t="s">
        <v>397</v>
      </c>
      <c r="D37" s="3" t="s">
        <v>56</v>
      </c>
      <c r="E37" s="3">
        <v>1</v>
      </c>
      <c r="F37" s="3">
        <v>288</v>
      </c>
      <c r="G37" s="15" t="s">
        <v>91</v>
      </c>
      <c r="H37" s="42">
        <v>113</v>
      </c>
      <c r="I37" s="43">
        <v>68.7</v>
      </c>
      <c r="J37" s="41">
        <f t="shared" si="21"/>
        <v>181.7</v>
      </c>
      <c r="K37" s="67">
        <v>0</v>
      </c>
      <c r="L37" s="68">
        <v>0</v>
      </c>
      <c r="M37" s="38">
        <v>0</v>
      </c>
      <c r="N37" s="43">
        <v>0.9</v>
      </c>
      <c r="O37" s="43">
        <v>165.5</v>
      </c>
      <c r="P37" s="41">
        <f t="shared" si="22"/>
        <v>348.1</v>
      </c>
      <c r="Q37" s="67">
        <v>16.3</v>
      </c>
      <c r="R37" s="8">
        <v>334</v>
      </c>
      <c r="S37" s="41">
        <f t="shared" si="23"/>
        <v>348.1</v>
      </c>
      <c r="T37" s="7">
        <f t="shared" si="24"/>
        <v>116265.40000000001</v>
      </c>
      <c r="U37" s="6">
        <f t="shared" si="25"/>
        <v>7185.2017200000009</v>
      </c>
      <c r="V37" s="87">
        <f t="shared" si="26"/>
        <v>123450.60172000001</v>
      </c>
      <c r="W37" s="58">
        <v>0</v>
      </c>
      <c r="X37" s="11">
        <v>0</v>
      </c>
      <c r="Y37" s="42">
        <v>192.5</v>
      </c>
      <c r="Z37" s="43">
        <v>68.8</v>
      </c>
      <c r="AA37" s="41">
        <f t="shared" si="27"/>
        <v>261.3</v>
      </c>
      <c r="AB37" s="67"/>
      <c r="AC37" s="68"/>
      <c r="AD37" s="38">
        <v>0</v>
      </c>
      <c r="AE37" s="43">
        <v>0.8</v>
      </c>
      <c r="AF37" s="43">
        <v>86.2</v>
      </c>
      <c r="AG37" s="41">
        <f t="shared" si="28"/>
        <v>348.3</v>
      </c>
      <c r="AH37" s="67">
        <v>20.100000000000001</v>
      </c>
      <c r="AI37" s="8">
        <v>334</v>
      </c>
      <c r="AJ37" s="41">
        <f t="shared" si="29"/>
        <v>348.3</v>
      </c>
      <c r="AK37" s="7">
        <f t="shared" si="30"/>
        <v>116332.2</v>
      </c>
      <c r="AL37" s="6">
        <v>0</v>
      </c>
      <c r="AM37" s="87">
        <f t="shared" si="31"/>
        <v>116332.2</v>
      </c>
      <c r="AN37" s="58">
        <f t="shared" si="32"/>
        <v>0.19999999999998863</v>
      </c>
      <c r="AO37" s="11">
        <f t="shared" si="33"/>
        <v>66.799999999988358</v>
      </c>
      <c r="AP37" s="42">
        <v>189.9</v>
      </c>
      <c r="AQ37" s="43">
        <v>68.8</v>
      </c>
      <c r="AR37" s="41">
        <f t="shared" si="34"/>
        <v>258.7</v>
      </c>
      <c r="AS37" s="67">
        <v>0.8</v>
      </c>
      <c r="AT37" s="68">
        <v>0</v>
      </c>
      <c r="AU37" s="38">
        <f t="shared" si="35"/>
        <v>0.8</v>
      </c>
      <c r="AV37" s="43">
        <v>5.2</v>
      </c>
      <c r="AW37" s="43">
        <v>84</v>
      </c>
      <c r="AX37" s="41">
        <f t="shared" si="36"/>
        <v>348.29999999999995</v>
      </c>
      <c r="AY37" s="67">
        <v>26.4</v>
      </c>
      <c r="AZ37" s="8">
        <v>334</v>
      </c>
      <c r="BA37" s="41">
        <f t="shared" si="37"/>
        <v>348.29999999999995</v>
      </c>
      <c r="BB37" s="7">
        <f t="shared" si="38"/>
        <v>116332.19999999998</v>
      </c>
      <c r="BC37" s="6">
        <v>0</v>
      </c>
      <c r="BD37" s="87">
        <f t="shared" si="39"/>
        <v>116332.19999999998</v>
      </c>
      <c r="BE37" s="58">
        <f t="shared" si="40"/>
        <v>0</v>
      </c>
      <c r="BF37" s="11">
        <f t="shared" si="41"/>
        <v>0</v>
      </c>
    </row>
    <row r="38" spans="1:58" x14ac:dyDescent="0.25">
      <c r="A38" s="12" t="s">
        <v>85</v>
      </c>
      <c r="B38" s="3" t="s">
        <v>86</v>
      </c>
      <c r="C38" s="3" t="s">
        <v>397</v>
      </c>
      <c r="D38" s="3" t="s">
        <v>56</v>
      </c>
      <c r="E38" s="3">
        <v>1</v>
      </c>
      <c r="F38" s="3">
        <v>292</v>
      </c>
      <c r="G38" s="15" t="s">
        <v>87</v>
      </c>
      <c r="H38" s="42">
        <v>18.600000000000001</v>
      </c>
      <c r="I38" s="43">
        <v>63</v>
      </c>
      <c r="J38" s="41">
        <f t="shared" si="21"/>
        <v>81.599999999999994</v>
      </c>
      <c r="K38" s="67">
        <v>0</v>
      </c>
      <c r="L38" s="68">
        <v>0</v>
      </c>
      <c r="M38" s="38">
        <v>0</v>
      </c>
      <c r="N38" s="43">
        <v>0.4</v>
      </c>
      <c r="O38" s="43">
        <v>30.1</v>
      </c>
      <c r="P38" s="41">
        <f t="shared" si="22"/>
        <v>112.1</v>
      </c>
      <c r="Q38" s="67">
        <v>0</v>
      </c>
      <c r="R38" s="8">
        <v>334</v>
      </c>
      <c r="S38" s="41">
        <f t="shared" si="23"/>
        <v>112.1</v>
      </c>
      <c r="T38" s="7">
        <f t="shared" si="24"/>
        <v>37441.4</v>
      </c>
      <c r="U38" s="6">
        <f t="shared" si="25"/>
        <v>2313.8785200000002</v>
      </c>
      <c r="V38" s="87">
        <f t="shared" si="26"/>
        <v>39755.27852</v>
      </c>
      <c r="W38" s="58">
        <v>0</v>
      </c>
      <c r="X38" s="11">
        <v>0</v>
      </c>
      <c r="Y38" s="42">
        <v>18.600000000000001</v>
      </c>
      <c r="Z38" s="43">
        <v>63</v>
      </c>
      <c r="AA38" s="41">
        <f t="shared" si="27"/>
        <v>81.599999999999994</v>
      </c>
      <c r="AB38" s="67"/>
      <c r="AC38" s="68"/>
      <c r="AD38" s="38">
        <v>0</v>
      </c>
      <c r="AE38" s="43">
        <v>0.4</v>
      </c>
      <c r="AF38" s="43">
        <v>30.1</v>
      </c>
      <c r="AG38" s="41">
        <f t="shared" si="28"/>
        <v>112.1</v>
      </c>
      <c r="AH38" s="67"/>
      <c r="AI38" s="8">
        <v>334</v>
      </c>
      <c r="AJ38" s="41">
        <f t="shared" si="29"/>
        <v>112.1</v>
      </c>
      <c r="AK38" s="7">
        <f t="shared" si="30"/>
        <v>37441.4</v>
      </c>
      <c r="AL38" s="6">
        <v>0</v>
      </c>
      <c r="AM38" s="87">
        <f t="shared" si="31"/>
        <v>37441.4</v>
      </c>
      <c r="AN38" s="58">
        <f t="shared" si="32"/>
        <v>0</v>
      </c>
      <c r="AO38" s="11">
        <f t="shared" si="33"/>
        <v>0</v>
      </c>
      <c r="AP38" s="42">
        <v>18.600000000000001</v>
      </c>
      <c r="AQ38" s="43">
        <v>63</v>
      </c>
      <c r="AR38" s="41">
        <f t="shared" si="34"/>
        <v>81.599999999999994</v>
      </c>
      <c r="AS38" s="67">
        <v>0</v>
      </c>
      <c r="AT38" s="68">
        <v>0</v>
      </c>
      <c r="AU38" s="38">
        <f t="shared" si="35"/>
        <v>0</v>
      </c>
      <c r="AV38" s="43">
        <v>0.4</v>
      </c>
      <c r="AW38" s="43">
        <v>30.4</v>
      </c>
      <c r="AX38" s="41">
        <f t="shared" si="36"/>
        <v>112.4</v>
      </c>
      <c r="AY38" s="67">
        <v>0</v>
      </c>
      <c r="AZ38" s="8">
        <v>334</v>
      </c>
      <c r="BA38" s="41">
        <f t="shared" si="37"/>
        <v>112.4</v>
      </c>
      <c r="BB38" s="7">
        <f t="shared" si="38"/>
        <v>37541.599999999999</v>
      </c>
      <c r="BC38" s="6">
        <v>0</v>
      </c>
      <c r="BD38" s="87">
        <f t="shared" si="39"/>
        <v>37541.599999999999</v>
      </c>
      <c r="BE38" s="58">
        <f t="shared" si="40"/>
        <v>0.30000000000001137</v>
      </c>
      <c r="BF38" s="11">
        <f t="shared" si="41"/>
        <v>100.19999999999709</v>
      </c>
    </row>
    <row r="39" spans="1:58" x14ac:dyDescent="0.25">
      <c r="A39" s="12" t="s">
        <v>82</v>
      </c>
      <c r="B39" s="3" t="s">
        <v>58</v>
      </c>
      <c r="C39" s="3" t="s">
        <v>397</v>
      </c>
      <c r="D39" s="3" t="s">
        <v>56</v>
      </c>
      <c r="E39" s="3">
        <v>1</v>
      </c>
      <c r="F39" s="3">
        <v>293</v>
      </c>
      <c r="G39" s="15" t="s">
        <v>84</v>
      </c>
      <c r="H39" s="42">
        <v>0.9</v>
      </c>
      <c r="I39" s="43">
        <v>54.9</v>
      </c>
      <c r="J39" s="41">
        <f t="shared" si="21"/>
        <v>55.8</v>
      </c>
      <c r="K39" s="67">
        <v>0</v>
      </c>
      <c r="L39" s="68">
        <v>0</v>
      </c>
      <c r="M39" s="38">
        <v>0</v>
      </c>
      <c r="N39" s="43">
        <v>0.2</v>
      </c>
      <c r="O39" s="43">
        <v>4.3</v>
      </c>
      <c r="P39" s="41">
        <f t="shared" si="22"/>
        <v>60.3</v>
      </c>
      <c r="Q39" s="67">
        <v>24.4</v>
      </c>
      <c r="R39" s="8">
        <v>334</v>
      </c>
      <c r="S39" s="41">
        <f t="shared" si="23"/>
        <v>60.3</v>
      </c>
      <c r="T39" s="7">
        <f t="shared" si="24"/>
        <v>20140.2</v>
      </c>
      <c r="U39" s="6">
        <f t="shared" si="25"/>
        <v>1244.66436</v>
      </c>
      <c r="V39" s="87">
        <f t="shared" si="26"/>
        <v>21384.86436</v>
      </c>
      <c r="W39" s="58">
        <v>0</v>
      </c>
      <c r="X39" s="11">
        <v>0</v>
      </c>
      <c r="Y39" s="42">
        <v>3.8</v>
      </c>
      <c r="Z39" s="43">
        <v>54.9</v>
      </c>
      <c r="AA39" s="41">
        <f t="shared" si="27"/>
        <v>58.699999999999996</v>
      </c>
      <c r="AB39" s="67"/>
      <c r="AC39" s="68"/>
      <c r="AD39" s="38">
        <v>0</v>
      </c>
      <c r="AE39" s="43">
        <v>0.2</v>
      </c>
      <c r="AF39" s="43">
        <v>1.3</v>
      </c>
      <c r="AG39" s="41">
        <f t="shared" si="28"/>
        <v>60.199999999999996</v>
      </c>
      <c r="AH39" s="67">
        <v>24.4</v>
      </c>
      <c r="AI39" s="8">
        <v>334</v>
      </c>
      <c r="AJ39" s="41">
        <f t="shared" si="29"/>
        <v>60.199999999999996</v>
      </c>
      <c r="AK39" s="7">
        <f t="shared" si="30"/>
        <v>20106.8</v>
      </c>
      <c r="AL39" s="6">
        <v>0</v>
      </c>
      <c r="AM39" s="87">
        <f t="shared" si="31"/>
        <v>20106.8</v>
      </c>
      <c r="AN39" s="58">
        <f t="shared" si="32"/>
        <v>-0.10000000000000142</v>
      </c>
      <c r="AO39" s="11">
        <f t="shared" si="33"/>
        <v>-33.400000000001455</v>
      </c>
      <c r="AP39" s="42">
        <v>3.8</v>
      </c>
      <c r="AQ39" s="43">
        <v>54.9</v>
      </c>
      <c r="AR39" s="41">
        <f t="shared" si="34"/>
        <v>58.699999999999996</v>
      </c>
      <c r="AS39" s="67">
        <v>0</v>
      </c>
      <c r="AT39" s="68">
        <v>0</v>
      </c>
      <c r="AU39" s="38">
        <f t="shared" si="35"/>
        <v>0</v>
      </c>
      <c r="AV39" s="43">
        <v>0.2</v>
      </c>
      <c r="AW39" s="43">
        <v>1.3</v>
      </c>
      <c r="AX39" s="41">
        <f t="shared" si="36"/>
        <v>60.199999999999996</v>
      </c>
      <c r="AY39" s="67">
        <v>24.4</v>
      </c>
      <c r="AZ39" s="8">
        <v>334</v>
      </c>
      <c r="BA39" s="41">
        <f t="shared" si="37"/>
        <v>60.199999999999996</v>
      </c>
      <c r="BB39" s="7">
        <f t="shared" si="38"/>
        <v>20106.8</v>
      </c>
      <c r="BC39" s="6">
        <v>0</v>
      </c>
      <c r="BD39" s="87">
        <f t="shared" si="39"/>
        <v>20106.8</v>
      </c>
      <c r="BE39" s="58">
        <f t="shared" si="40"/>
        <v>0</v>
      </c>
      <c r="BF39" s="11">
        <f t="shared" si="41"/>
        <v>0</v>
      </c>
    </row>
    <row r="40" spans="1:58" x14ac:dyDescent="0.25">
      <c r="A40" s="12" t="s">
        <v>78</v>
      </c>
      <c r="B40" s="3" t="s">
        <v>79</v>
      </c>
      <c r="C40" s="3" t="s">
        <v>397</v>
      </c>
      <c r="D40" s="3" t="s">
        <v>56</v>
      </c>
      <c r="E40" s="3">
        <v>1</v>
      </c>
      <c r="F40" s="3">
        <v>294</v>
      </c>
      <c r="G40" s="15" t="s">
        <v>81</v>
      </c>
      <c r="H40" s="42">
        <v>2.6</v>
      </c>
      <c r="I40" s="43">
        <v>61.4</v>
      </c>
      <c r="J40" s="41">
        <f t="shared" si="21"/>
        <v>64</v>
      </c>
      <c r="K40" s="67">
        <v>0</v>
      </c>
      <c r="L40" s="68">
        <v>0</v>
      </c>
      <c r="M40" s="38">
        <v>0</v>
      </c>
      <c r="N40" s="43">
        <v>0.7</v>
      </c>
      <c r="O40" s="43">
        <v>2</v>
      </c>
      <c r="P40" s="41">
        <f t="shared" si="22"/>
        <v>66.7</v>
      </c>
      <c r="Q40" s="67">
        <v>0</v>
      </c>
      <c r="R40" s="8">
        <v>334</v>
      </c>
      <c r="S40" s="41">
        <f t="shared" si="23"/>
        <v>66.7</v>
      </c>
      <c r="T40" s="7">
        <f t="shared" si="24"/>
        <v>22277.8</v>
      </c>
      <c r="U40" s="6">
        <f t="shared" si="25"/>
        <v>1376.7680399999999</v>
      </c>
      <c r="V40" s="87">
        <f t="shared" si="26"/>
        <v>23654.568039999998</v>
      </c>
      <c r="W40" s="58">
        <v>0</v>
      </c>
      <c r="X40" s="11">
        <v>0</v>
      </c>
      <c r="Y40" s="42">
        <v>2.6</v>
      </c>
      <c r="Z40" s="43">
        <v>61.4</v>
      </c>
      <c r="AA40" s="41">
        <f t="shared" si="27"/>
        <v>64</v>
      </c>
      <c r="AB40" s="67"/>
      <c r="AC40" s="68"/>
      <c r="AD40" s="38">
        <v>0</v>
      </c>
      <c r="AE40" s="43">
        <v>0.7</v>
      </c>
      <c r="AF40" s="43">
        <v>2</v>
      </c>
      <c r="AG40" s="41">
        <f t="shared" si="28"/>
        <v>66.7</v>
      </c>
      <c r="AH40" s="67"/>
      <c r="AI40" s="8">
        <v>334</v>
      </c>
      <c r="AJ40" s="41">
        <f t="shared" si="29"/>
        <v>66.7</v>
      </c>
      <c r="AK40" s="7">
        <f t="shared" si="30"/>
        <v>22277.8</v>
      </c>
      <c r="AL40" s="6">
        <v>0</v>
      </c>
      <c r="AM40" s="87">
        <f t="shared" si="31"/>
        <v>22277.8</v>
      </c>
      <c r="AN40" s="58">
        <f t="shared" si="32"/>
        <v>0</v>
      </c>
      <c r="AO40" s="11">
        <f t="shared" si="33"/>
        <v>0</v>
      </c>
      <c r="AP40" s="42">
        <v>2.6</v>
      </c>
      <c r="AQ40" s="43">
        <v>61.4</v>
      </c>
      <c r="AR40" s="41">
        <f t="shared" si="34"/>
        <v>64</v>
      </c>
      <c r="AS40" s="67">
        <v>0</v>
      </c>
      <c r="AT40" s="68">
        <v>0</v>
      </c>
      <c r="AU40" s="38">
        <f t="shared" si="35"/>
        <v>0</v>
      </c>
      <c r="AV40" s="43">
        <v>0.7</v>
      </c>
      <c r="AW40" s="43">
        <v>2</v>
      </c>
      <c r="AX40" s="41">
        <f t="shared" si="36"/>
        <v>66.7</v>
      </c>
      <c r="AY40" s="67">
        <v>0</v>
      </c>
      <c r="AZ40" s="8">
        <v>334</v>
      </c>
      <c r="BA40" s="41">
        <f t="shared" si="37"/>
        <v>66.7</v>
      </c>
      <c r="BB40" s="7">
        <f t="shared" si="38"/>
        <v>22277.8</v>
      </c>
      <c r="BC40" s="6">
        <v>0</v>
      </c>
      <c r="BD40" s="87">
        <f t="shared" si="39"/>
        <v>22277.8</v>
      </c>
      <c r="BE40" s="58">
        <f t="shared" si="40"/>
        <v>0</v>
      </c>
      <c r="BF40" s="11">
        <f t="shared" si="41"/>
        <v>0</v>
      </c>
    </row>
    <row r="41" spans="1:58" x14ac:dyDescent="0.25">
      <c r="A41" s="12" t="s">
        <v>85</v>
      </c>
      <c r="B41" s="3" t="s">
        <v>86</v>
      </c>
      <c r="C41" s="3" t="s">
        <v>397</v>
      </c>
      <c r="D41" s="3" t="s">
        <v>56</v>
      </c>
      <c r="E41" s="3">
        <v>1</v>
      </c>
      <c r="F41" s="3">
        <v>301</v>
      </c>
      <c r="G41" s="15" t="s">
        <v>88</v>
      </c>
      <c r="H41" s="42">
        <v>6.9</v>
      </c>
      <c r="I41" s="43">
        <v>12.8</v>
      </c>
      <c r="J41" s="41">
        <f t="shared" si="21"/>
        <v>19.700000000000003</v>
      </c>
      <c r="K41" s="67">
        <v>0</v>
      </c>
      <c r="L41" s="68">
        <v>0</v>
      </c>
      <c r="M41" s="38">
        <v>0</v>
      </c>
      <c r="N41" s="43">
        <v>0.1</v>
      </c>
      <c r="O41" s="43">
        <v>12.2</v>
      </c>
      <c r="P41" s="41">
        <f t="shared" si="22"/>
        <v>32</v>
      </c>
      <c r="Q41" s="67">
        <v>0</v>
      </c>
      <c r="R41" s="8">
        <v>334</v>
      </c>
      <c r="S41" s="41">
        <f t="shared" si="23"/>
        <v>32</v>
      </c>
      <c r="T41" s="7">
        <f t="shared" si="24"/>
        <v>10688</v>
      </c>
      <c r="U41" s="6">
        <f t="shared" si="25"/>
        <v>660.51840000000004</v>
      </c>
      <c r="V41" s="87">
        <f t="shared" si="26"/>
        <v>11348.518400000001</v>
      </c>
      <c r="W41" s="58">
        <v>0</v>
      </c>
      <c r="X41" s="11">
        <v>0</v>
      </c>
      <c r="Y41" s="42">
        <v>6.9</v>
      </c>
      <c r="Z41" s="43">
        <v>12.8</v>
      </c>
      <c r="AA41" s="41">
        <f t="shared" si="27"/>
        <v>19.700000000000003</v>
      </c>
      <c r="AB41" s="67"/>
      <c r="AC41" s="68"/>
      <c r="AD41" s="38">
        <v>0</v>
      </c>
      <c r="AE41" s="43">
        <v>0.1</v>
      </c>
      <c r="AF41" s="43">
        <v>12.2</v>
      </c>
      <c r="AG41" s="41">
        <f t="shared" si="28"/>
        <v>32</v>
      </c>
      <c r="AH41" s="67"/>
      <c r="AI41" s="8">
        <v>334</v>
      </c>
      <c r="AJ41" s="41">
        <f t="shared" si="29"/>
        <v>32</v>
      </c>
      <c r="AK41" s="7">
        <f t="shared" si="30"/>
        <v>10688</v>
      </c>
      <c r="AL41" s="6">
        <v>0</v>
      </c>
      <c r="AM41" s="87">
        <f t="shared" si="31"/>
        <v>10688</v>
      </c>
      <c r="AN41" s="58">
        <f t="shared" si="32"/>
        <v>0</v>
      </c>
      <c r="AO41" s="11">
        <f t="shared" si="33"/>
        <v>0</v>
      </c>
      <c r="AP41" s="42">
        <v>6.9</v>
      </c>
      <c r="AQ41" s="43">
        <v>12.8</v>
      </c>
      <c r="AR41" s="41">
        <f t="shared" si="34"/>
        <v>19.700000000000003</v>
      </c>
      <c r="AS41" s="67">
        <v>0</v>
      </c>
      <c r="AT41" s="68">
        <v>0</v>
      </c>
      <c r="AU41" s="38">
        <f t="shared" si="35"/>
        <v>0</v>
      </c>
      <c r="AV41" s="43">
        <v>0.1</v>
      </c>
      <c r="AW41" s="43">
        <v>12.2</v>
      </c>
      <c r="AX41" s="41">
        <f t="shared" si="36"/>
        <v>32</v>
      </c>
      <c r="AY41" s="67">
        <v>0</v>
      </c>
      <c r="AZ41" s="8">
        <v>334</v>
      </c>
      <c r="BA41" s="41">
        <f t="shared" si="37"/>
        <v>32</v>
      </c>
      <c r="BB41" s="7">
        <f t="shared" si="38"/>
        <v>10688</v>
      </c>
      <c r="BC41" s="6">
        <v>0</v>
      </c>
      <c r="BD41" s="87">
        <f t="shared" si="39"/>
        <v>10688</v>
      </c>
      <c r="BE41" s="58">
        <f t="shared" si="40"/>
        <v>0</v>
      </c>
      <c r="BF41" s="11">
        <f t="shared" si="41"/>
        <v>0</v>
      </c>
    </row>
    <row r="42" spans="1:58" x14ac:dyDescent="0.25">
      <c r="A42" s="12" t="s">
        <v>399</v>
      </c>
      <c r="B42" s="3" t="s">
        <v>58</v>
      </c>
      <c r="C42" s="3" t="s">
        <v>398</v>
      </c>
      <c r="D42" s="3" t="s">
        <v>56</v>
      </c>
      <c r="E42" s="3">
        <v>1</v>
      </c>
      <c r="F42" s="3">
        <v>329</v>
      </c>
      <c r="G42" s="15" t="s">
        <v>59</v>
      </c>
      <c r="H42" s="42">
        <v>5.3</v>
      </c>
      <c r="I42" s="43">
        <v>43.2</v>
      </c>
      <c r="J42" s="41">
        <f t="shared" si="21"/>
        <v>48.5</v>
      </c>
      <c r="K42" s="67">
        <v>0</v>
      </c>
      <c r="L42" s="68">
        <v>0</v>
      </c>
      <c r="M42" s="38">
        <v>0</v>
      </c>
      <c r="N42" s="43">
        <v>0</v>
      </c>
      <c r="O42" s="43">
        <v>4</v>
      </c>
      <c r="P42" s="41">
        <f t="shared" si="22"/>
        <v>52.5</v>
      </c>
      <c r="Q42" s="67">
        <v>0</v>
      </c>
      <c r="R42" s="8">
        <v>334</v>
      </c>
      <c r="S42" s="41">
        <f t="shared" si="23"/>
        <v>52.5</v>
      </c>
      <c r="T42" s="7">
        <f t="shared" si="24"/>
        <v>17535</v>
      </c>
      <c r="U42" s="6">
        <f t="shared" si="25"/>
        <v>1083.663</v>
      </c>
      <c r="V42" s="87">
        <f t="shared" si="26"/>
        <v>18618.663</v>
      </c>
      <c r="W42" s="58">
        <v>0</v>
      </c>
      <c r="X42" s="11">
        <v>0</v>
      </c>
      <c r="Y42" s="42">
        <v>5.3</v>
      </c>
      <c r="Z42" s="43">
        <v>43.2</v>
      </c>
      <c r="AA42" s="41">
        <f t="shared" si="27"/>
        <v>48.5</v>
      </c>
      <c r="AB42" s="67"/>
      <c r="AC42" s="68"/>
      <c r="AD42" s="38">
        <v>0</v>
      </c>
      <c r="AE42" s="43"/>
      <c r="AF42" s="43">
        <v>4</v>
      </c>
      <c r="AG42" s="41">
        <f t="shared" si="28"/>
        <v>52.5</v>
      </c>
      <c r="AH42" s="67"/>
      <c r="AI42" s="8">
        <v>334</v>
      </c>
      <c r="AJ42" s="41">
        <f t="shared" si="29"/>
        <v>52.5</v>
      </c>
      <c r="AK42" s="7">
        <f t="shared" si="30"/>
        <v>17535</v>
      </c>
      <c r="AL42" s="6">
        <v>0</v>
      </c>
      <c r="AM42" s="87">
        <f t="shared" si="31"/>
        <v>17535</v>
      </c>
      <c r="AN42" s="58">
        <f t="shared" si="32"/>
        <v>0</v>
      </c>
      <c r="AO42" s="11">
        <f t="shared" si="33"/>
        <v>0</v>
      </c>
      <c r="AP42" s="42">
        <v>5.3</v>
      </c>
      <c r="AQ42" s="43">
        <v>43.2</v>
      </c>
      <c r="AR42" s="41">
        <f t="shared" si="34"/>
        <v>48.5</v>
      </c>
      <c r="AS42" s="67">
        <v>0</v>
      </c>
      <c r="AT42" s="68">
        <v>0</v>
      </c>
      <c r="AU42" s="38">
        <f t="shared" si="35"/>
        <v>0</v>
      </c>
      <c r="AV42" s="43">
        <v>0</v>
      </c>
      <c r="AW42" s="43">
        <v>4</v>
      </c>
      <c r="AX42" s="41">
        <f t="shared" si="36"/>
        <v>52.5</v>
      </c>
      <c r="AY42" s="67">
        <v>0</v>
      </c>
      <c r="AZ42" s="8">
        <v>334</v>
      </c>
      <c r="BA42" s="41">
        <f t="shared" si="37"/>
        <v>52.5</v>
      </c>
      <c r="BB42" s="7">
        <f t="shared" si="38"/>
        <v>17535</v>
      </c>
      <c r="BC42" s="6">
        <v>0</v>
      </c>
      <c r="BD42" s="87">
        <f t="shared" si="39"/>
        <v>17535</v>
      </c>
      <c r="BE42" s="58">
        <f t="shared" si="40"/>
        <v>0</v>
      </c>
      <c r="BF42" s="11">
        <f t="shared" si="41"/>
        <v>0</v>
      </c>
    </row>
    <row r="43" spans="1:58" x14ac:dyDescent="0.25">
      <c r="A43" s="12" t="s">
        <v>65</v>
      </c>
      <c r="B43" s="3" t="s">
        <v>66</v>
      </c>
      <c r="C43" s="3" t="s">
        <v>397</v>
      </c>
      <c r="D43" s="3" t="s">
        <v>56</v>
      </c>
      <c r="E43" s="3">
        <v>1</v>
      </c>
      <c r="F43" s="3">
        <v>330</v>
      </c>
      <c r="G43" s="15" t="s">
        <v>68</v>
      </c>
      <c r="H43" s="42">
        <v>0</v>
      </c>
      <c r="I43" s="43">
        <v>0</v>
      </c>
      <c r="J43" s="41">
        <f t="shared" si="21"/>
        <v>0</v>
      </c>
      <c r="K43" s="67">
        <v>0</v>
      </c>
      <c r="L43" s="68">
        <v>143.1</v>
      </c>
      <c r="M43" s="38">
        <v>143.1</v>
      </c>
      <c r="N43" s="43">
        <v>0</v>
      </c>
      <c r="O43" s="43">
        <v>5.3</v>
      </c>
      <c r="P43" s="41">
        <f t="shared" si="22"/>
        <v>148.4</v>
      </c>
      <c r="Q43" s="67">
        <v>0</v>
      </c>
      <c r="R43" s="8">
        <v>334</v>
      </c>
      <c r="S43" s="41">
        <f t="shared" si="23"/>
        <v>148.4</v>
      </c>
      <c r="T43" s="7">
        <f t="shared" si="24"/>
        <v>49565.599999999999</v>
      </c>
      <c r="U43" s="6">
        <f t="shared" si="25"/>
        <v>3063.1540799999998</v>
      </c>
      <c r="V43" s="87">
        <f t="shared" si="26"/>
        <v>52628.754079999999</v>
      </c>
      <c r="W43" s="58">
        <v>0</v>
      </c>
      <c r="X43" s="11">
        <v>0</v>
      </c>
      <c r="Y43" s="42"/>
      <c r="Z43" s="43"/>
      <c r="AA43" s="41">
        <f t="shared" si="27"/>
        <v>0</v>
      </c>
      <c r="AB43" s="67"/>
      <c r="AC43" s="68">
        <v>143.1</v>
      </c>
      <c r="AD43" s="38">
        <v>143.1</v>
      </c>
      <c r="AE43" s="43"/>
      <c r="AF43" s="43">
        <v>5.3</v>
      </c>
      <c r="AG43" s="41">
        <f t="shared" si="28"/>
        <v>148.4</v>
      </c>
      <c r="AH43" s="67"/>
      <c r="AI43" s="8">
        <v>334</v>
      </c>
      <c r="AJ43" s="41">
        <f t="shared" si="29"/>
        <v>148.4</v>
      </c>
      <c r="AK43" s="7">
        <f t="shared" si="30"/>
        <v>49565.599999999999</v>
      </c>
      <c r="AL43" s="6">
        <v>0</v>
      </c>
      <c r="AM43" s="87">
        <f t="shared" si="31"/>
        <v>49565.599999999999</v>
      </c>
      <c r="AN43" s="58">
        <f t="shared" si="32"/>
        <v>0</v>
      </c>
      <c r="AO43" s="11">
        <f t="shared" si="33"/>
        <v>0</v>
      </c>
      <c r="AP43" s="42">
        <v>0</v>
      </c>
      <c r="AQ43" s="43">
        <v>0</v>
      </c>
      <c r="AR43" s="41">
        <f t="shared" si="34"/>
        <v>0</v>
      </c>
      <c r="AS43" s="67">
        <v>0</v>
      </c>
      <c r="AT43" s="68">
        <v>119.7</v>
      </c>
      <c r="AU43" s="38">
        <f t="shared" si="35"/>
        <v>119.7</v>
      </c>
      <c r="AV43" s="43">
        <v>0</v>
      </c>
      <c r="AW43" s="43">
        <v>28.1</v>
      </c>
      <c r="AX43" s="41">
        <f t="shared" si="36"/>
        <v>147.80000000000001</v>
      </c>
      <c r="AY43" s="67">
        <v>0</v>
      </c>
      <c r="AZ43" s="8">
        <v>334</v>
      </c>
      <c r="BA43" s="41">
        <f t="shared" si="37"/>
        <v>147.80000000000001</v>
      </c>
      <c r="BB43" s="7">
        <f t="shared" si="38"/>
        <v>49365.200000000004</v>
      </c>
      <c r="BC43" s="6">
        <v>0</v>
      </c>
      <c r="BD43" s="87">
        <f t="shared" si="39"/>
        <v>49365.200000000004</v>
      </c>
      <c r="BE43" s="58">
        <f t="shared" si="40"/>
        <v>-0.59999999999999432</v>
      </c>
      <c r="BF43" s="11">
        <f t="shared" si="41"/>
        <v>-200.39999999999418</v>
      </c>
    </row>
    <row r="44" spans="1:58" x14ac:dyDescent="0.25">
      <c r="A44" s="12" t="s">
        <v>92</v>
      </c>
      <c r="B44" s="3" t="s">
        <v>93</v>
      </c>
      <c r="C44" s="3" t="s">
        <v>397</v>
      </c>
      <c r="D44" s="3" t="s">
        <v>94</v>
      </c>
      <c r="E44" s="3">
        <v>2</v>
      </c>
      <c r="F44" s="3">
        <v>78</v>
      </c>
      <c r="G44" s="15" t="s">
        <v>95</v>
      </c>
      <c r="H44" s="42">
        <v>8.4</v>
      </c>
      <c r="I44" s="43">
        <v>0</v>
      </c>
      <c r="J44" s="41">
        <f t="shared" si="21"/>
        <v>8.4</v>
      </c>
      <c r="K44" s="67">
        <v>0</v>
      </c>
      <c r="L44" s="68">
        <v>0</v>
      </c>
      <c r="M44" s="38">
        <v>0</v>
      </c>
      <c r="N44" s="43">
        <v>4.4000000000000004</v>
      </c>
      <c r="O44" s="43">
        <v>109.7</v>
      </c>
      <c r="P44" s="41">
        <f t="shared" si="22"/>
        <v>122.5</v>
      </c>
      <c r="Q44" s="67">
        <v>3.6</v>
      </c>
      <c r="R44" s="8">
        <v>404</v>
      </c>
      <c r="S44" s="41">
        <f t="shared" si="23"/>
        <v>122.5</v>
      </c>
      <c r="T44" s="7">
        <f t="shared" si="24"/>
        <v>49490</v>
      </c>
      <c r="U44" s="6">
        <f t="shared" si="25"/>
        <v>3058.482</v>
      </c>
      <c r="V44" s="87">
        <f t="shared" si="26"/>
        <v>52548.482000000004</v>
      </c>
      <c r="W44" s="58">
        <v>0</v>
      </c>
      <c r="X44" s="11">
        <v>0</v>
      </c>
      <c r="Y44" s="42">
        <v>84.9</v>
      </c>
      <c r="Z44" s="43"/>
      <c r="AA44" s="41">
        <f t="shared" si="27"/>
        <v>84.9</v>
      </c>
      <c r="AB44" s="67"/>
      <c r="AC44" s="68">
        <v>0.4</v>
      </c>
      <c r="AD44" s="38">
        <v>0</v>
      </c>
      <c r="AE44" s="43">
        <v>0.4</v>
      </c>
      <c r="AF44" s="43">
        <v>36.799999999999997</v>
      </c>
      <c r="AG44" s="41">
        <f t="shared" si="28"/>
        <v>122.50000000000001</v>
      </c>
      <c r="AH44" s="67">
        <v>3.2</v>
      </c>
      <c r="AI44" s="8">
        <v>404</v>
      </c>
      <c r="AJ44" s="41">
        <f t="shared" si="29"/>
        <v>122.50000000000001</v>
      </c>
      <c r="AK44" s="7">
        <f t="shared" si="30"/>
        <v>49490.000000000007</v>
      </c>
      <c r="AL44" s="6">
        <v>0</v>
      </c>
      <c r="AM44" s="87">
        <f t="shared" si="31"/>
        <v>49490.000000000007</v>
      </c>
      <c r="AN44" s="58">
        <f t="shared" si="32"/>
        <v>0</v>
      </c>
      <c r="AO44" s="11">
        <f t="shared" si="33"/>
        <v>0</v>
      </c>
      <c r="AP44" s="42">
        <v>85.2</v>
      </c>
      <c r="AQ44" s="43">
        <v>0</v>
      </c>
      <c r="AR44" s="41">
        <f t="shared" si="34"/>
        <v>85.2</v>
      </c>
      <c r="AS44" s="67">
        <v>0</v>
      </c>
      <c r="AT44" s="68">
        <v>0</v>
      </c>
      <c r="AU44" s="38">
        <f t="shared" si="35"/>
        <v>0</v>
      </c>
      <c r="AV44" s="43">
        <v>0.4</v>
      </c>
      <c r="AW44" s="43">
        <v>22.8</v>
      </c>
      <c r="AX44" s="41">
        <f t="shared" si="36"/>
        <v>108.4</v>
      </c>
      <c r="AY44" s="67">
        <v>0.3</v>
      </c>
      <c r="AZ44" s="8">
        <v>404</v>
      </c>
      <c r="BA44" s="41">
        <f t="shared" si="37"/>
        <v>108.4</v>
      </c>
      <c r="BB44" s="7">
        <f t="shared" si="38"/>
        <v>43793.600000000006</v>
      </c>
      <c r="BC44" s="6">
        <v>0</v>
      </c>
      <c r="BD44" s="87">
        <f t="shared" si="39"/>
        <v>43793.600000000006</v>
      </c>
      <c r="BE44" s="58">
        <f t="shared" si="40"/>
        <v>-14.100000000000009</v>
      </c>
      <c r="BF44" s="11">
        <f t="shared" si="41"/>
        <v>-5696.4000000000015</v>
      </c>
    </row>
    <row r="45" spans="1:58" x14ac:dyDescent="0.25">
      <c r="A45" s="12" t="s">
        <v>92</v>
      </c>
      <c r="B45" s="3" t="s">
        <v>93</v>
      </c>
      <c r="C45" s="3" t="s">
        <v>397</v>
      </c>
      <c r="D45" s="3" t="s">
        <v>94</v>
      </c>
      <c r="E45" s="3">
        <v>2</v>
      </c>
      <c r="F45" s="3">
        <v>79</v>
      </c>
      <c r="G45" s="15" t="s">
        <v>96</v>
      </c>
      <c r="H45" s="42">
        <v>5.4</v>
      </c>
      <c r="I45" s="43">
        <v>0</v>
      </c>
      <c r="J45" s="41">
        <f t="shared" si="21"/>
        <v>5.4</v>
      </c>
      <c r="K45" s="67">
        <v>0</v>
      </c>
      <c r="L45" s="68">
        <v>0</v>
      </c>
      <c r="M45" s="38">
        <v>0</v>
      </c>
      <c r="N45" s="43">
        <v>1.1000000000000001</v>
      </c>
      <c r="O45" s="43">
        <v>32.4</v>
      </c>
      <c r="P45" s="41">
        <f t="shared" si="22"/>
        <v>38.9</v>
      </c>
      <c r="Q45" s="67">
        <v>0</v>
      </c>
      <c r="R45" s="8">
        <v>404</v>
      </c>
      <c r="S45" s="41">
        <f t="shared" si="23"/>
        <v>38.9</v>
      </c>
      <c r="T45" s="7">
        <f t="shared" si="24"/>
        <v>15715.599999999999</v>
      </c>
      <c r="U45" s="6">
        <f t="shared" si="25"/>
        <v>971.22407999999996</v>
      </c>
      <c r="V45" s="87">
        <f t="shared" si="26"/>
        <v>16686.824079999999</v>
      </c>
      <c r="W45" s="58">
        <v>0</v>
      </c>
      <c r="X45" s="11">
        <v>0</v>
      </c>
      <c r="Y45" s="42">
        <v>22.1</v>
      </c>
      <c r="Z45" s="43"/>
      <c r="AA45" s="41">
        <f t="shared" si="27"/>
        <v>22.1</v>
      </c>
      <c r="AB45" s="67"/>
      <c r="AC45" s="68"/>
      <c r="AD45" s="38">
        <v>0</v>
      </c>
      <c r="AE45" s="43"/>
      <c r="AF45" s="43">
        <v>16.7</v>
      </c>
      <c r="AG45" s="41">
        <f t="shared" si="28"/>
        <v>38.799999999999997</v>
      </c>
      <c r="AH45" s="67"/>
      <c r="AI45" s="8">
        <v>404</v>
      </c>
      <c r="AJ45" s="41">
        <f t="shared" si="29"/>
        <v>38.799999999999997</v>
      </c>
      <c r="AK45" s="7">
        <f t="shared" si="30"/>
        <v>15675.199999999999</v>
      </c>
      <c r="AL45" s="6">
        <v>0</v>
      </c>
      <c r="AM45" s="87">
        <f t="shared" si="31"/>
        <v>15675.199999999999</v>
      </c>
      <c r="AN45" s="58">
        <f t="shared" si="32"/>
        <v>-0.10000000000000142</v>
      </c>
      <c r="AO45" s="11">
        <f t="shared" si="33"/>
        <v>-40.399999999999636</v>
      </c>
      <c r="AP45" s="42">
        <v>22.1</v>
      </c>
      <c r="AQ45" s="43">
        <v>0</v>
      </c>
      <c r="AR45" s="41">
        <f t="shared" si="34"/>
        <v>22.1</v>
      </c>
      <c r="AS45" s="67">
        <v>0</v>
      </c>
      <c r="AT45" s="68">
        <v>0</v>
      </c>
      <c r="AU45" s="38">
        <f t="shared" si="35"/>
        <v>0</v>
      </c>
      <c r="AV45" s="43">
        <v>0</v>
      </c>
      <c r="AW45" s="43">
        <v>16.8</v>
      </c>
      <c r="AX45" s="41">
        <f t="shared" si="36"/>
        <v>38.900000000000006</v>
      </c>
      <c r="AY45" s="67">
        <v>0</v>
      </c>
      <c r="AZ45" s="8">
        <v>404</v>
      </c>
      <c r="BA45" s="41">
        <f t="shared" si="37"/>
        <v>38.900000000000006</v>
      </c>
      <c r="BB45" s="7">
        <f t="shared" si="38"/>
        <v>15715.600000000002</v>
      </c>
      <c r="BC45" s="6">
        <v>0</v>
      </c>
      <c r="BD45" s="87">
        <f t="shared" si="39"/>
        <v>15715.600000000002</v>
      </c>
      <c r="BE45" s="58">
        <f t="shared" si="40"/>
        <v>0.10000000000000853</v>
      </c>
      <c r="BF45" s="11">
        <f t="shared" si="41"/>
        <v>40.400000000003274</v>
      </c>
    </row>
    <row r="46" spans="1:58" x14ac:dyDescent="0.25">
      <c r="A46" s="12" t="s">
        <v>92</v>
      </c>
      <c r="B46" s="3" t="s">
        <v>93</v>
      </c>
      <c r="C46" s="3" t="s">
        <v>397</v>
      </c>
      <c r="D46" s="3" t="s">
        <v>94</v>
      </c>
      <c r="E46" s="3">
        <v>2</v>
      </c>
      <c r="F46" s="3">
        <v>80</v>
      </c>
      <c r="G46" s="15" t="s">
        <v>97</v>
      </c>
      <c r="H46" s="42">
        <v>10.9</v>
      </c>
      <c r="I46" s="43">
        <v>0</v>
      </c>
      <c r="J46" s="41">
        <f t="shared" si="21"/>
        <v>10.9</v>
      </c>
      <c r="K46" s="67">
        <v>0</v>
      </c>
      <c r="L46" s="68">
        <v>0</v>
      </c>
      <c r="M46" s="38">
        <v>0</v>
      </c>
      <c r="N46" s="43">
        <v>8.9</v>
      </c>
      <c r="O46" s="43">
        <v>135.19999999999999</v>
      </c>
      <c r="P46" s="41">
        <f t="shared" si="22"/>
        <v>155</v>
      </c>
      <c r="Q46" s="67">
        <v>0</v>
      </c>
      <c r="R46" s="8">
        <v>404</v>
      </c>
      <c r="S46" s="41">
        <f t="shared" si="23"/>
        <v>155</v>
      </c>
      <c r="T46" s="7">
        <f t="shared" si="24"/>
        <v>62620</v>
      </c>
      <c r="U46" s="6">
        <f t="shared" si="25"/>
        <v>3869.9160000000002</v>
      </c>
      <c r="V46" s="87">
        <f t="shared" si="26"/>
        <v>66489.915999999997</v>
      </c>
      <c r="W46" s="58">
        <v>0</v>
      </c>
      <c r="X46" s="11">
        <v>0</v>
      </c>
      <c r="Y46" s="42">
        <v>54.4</v>
      </c>
      <c r="Z46" s="43"/>
      <c r="AA46" s="41">
        <f t="shared" si="27"/>
        <v>54.4</v>
      </c>
      <c r="AB46" s="67"/>
      <c r="AC46" s="68"/>
      <c r="AD46" s="38">
        <v>0</v>
      </c>
      <c r="AE46" s="43">
        <v>4.3</v>
      </c>
      <c r="AF46" s="43">
        <v>96.2</v>
      </c>
      <c r="AG46" s="41">
        <f t="shared" si="28"/>
        <v>154.9</v>
      </c>
      <c r="AH46" s="67"/>
      <c r="AI46" s="8">
        <v>404</v>
      </c>
      <c r="AJ46" s="41">
        <f t="shared" si="29"/>
        <v>154.9</v>
      </c>
      <c r="AK46" s="7">
        <f t="shared" si="30"/>
        <v>62579.600000000006</v>
      </c>
      <c r="AL46" s="6">
        <v>0</v>
      </c>
      <c r="AM46" s="87">
        <f t="shared" si="31"/>
        <v>62579.600000000006</v>
      </c>
      <c r="AN46" s="58">
        <f t="shared" si="32"/>
        <v>-9.9999999999994316E-2</v>
      </c>
      <c r="AO46" s="11">
        <f t="shared" si="33"/>
        <v>-40.399999999994179</v>
      </c>
      <c r="AP46" s="42">
        <v>54.6</v>
      </c>
      <c r="AQ46" s="43">
        <v>0</v>
      </c>
      <c r="AR46" s="41">
        <f t="shared" si="34"/>
        <v>54.6</v>
      </c>
      <c r="AS46" s="67">
        <v>0</v>
      </c>
      <c r="AT46" s="68">
        <v>0</v>
      </c>
      <c r="AU46" s="38">
        <f t="shared" si="35"/>
        <v>0</v>
      </c>
      <c r="AV46" s="43">
        <v>4.3</v>
      </c>
      <c r="AW46" s="43">
        <v>96.2</v>
      </c>
      <c r="AX46" s="41">
        <f t="shared" si="36"/>
        <v>155.1</v>
      </c>
      <c r="AY46" s="67">
        <v>0</v>
      </c>
      <c r="AZ46" s="8">
        <v>404</v>
      </c>
      <c r="BA46" s="41">
        <f t="shared" si="37"/>
        <v>155.1</v>
      </c>
      <c r="BB46" s="7">
        <f t="shared" si="38"/>
        <v>62660.399999999994</v>
      </c>
      <c r="BC46" s="6">
        <v>0</v>
      </c>
      <c r="BD46" s="87">
        <f t="shared" si="39"/>
        <v>62660.399999999994</v>
      </c>
      <c r="BE46" s="58">
        <f t="shared" si="40"/>
        <v>0.19999999999998863</v>
      </c>
      <c r="BF46" s="11">
        <f t="shared" si="41"/>
        <v>80.799999999988358</v>
      </c>
    </row>
    <row r="47" spans="1:58" x14ac:dyDescent="0.25">
      <c r="A47" s="12" t="s">
        <v>92</v>
      </c>
      <c r="B47" s="3" t="s">
        <v>93</v>
      </c>
      <c r="C47" s="3" t="s">
        <v>397</v>
      </c>
      <c r="D47" s="3" t="s">
        <v>94</v>
      </c>
      <c r="E47" s="3">
        <v>2</v>
      </c>
      <c r="F47" s="3">
        <v>81</v>
      </c>
      <c r="G47" s="15" t="s">
        <v>98</v>
      </c>
      <c r="H47" s="42">
        <v>21.9</v>
      </c>
      <c r="I47" s="43">
        <v>12.6</v>
      </c>
      <c r="J47" s="41">
        <f t="shared" si="21"/>
        <v>34.5</v>
      </c>
      <c r="K47" s="67">
        <v>0</v>
      </c>
      <c r="L47" s="68">
        <v>0</v>
      </c>
      <c r="M47" s="38">
        <v>0</v>
      </c>
      <c r="N47" s="43">
        <v>9</v>
      </c>
      <c r="O47" s="43">
        <v>66.3</v>
      </c>
      <c r="P47" s="41">
        <f t="shared" si="22"/>
        <v>109.8</v>
      </c>
      <c r="Q47" s="67">
        <v>0</v>
      </c>
      <c r="R47" s="8">
        <v>404</v>
      </c>
      <c r="S47" s="41">
        <f t="shared" si="23"/>
        <v>109.8</v>
      </c>
      <c r="T47" s="7">
        <f t="shared" si="24"/>
        <v>44359.199999999997</v>
      </c>
      <c r="U47" s="6">
        <f t="shared" si="25"/>
        <v>2741.3985599999996</v>
      </c>
      <c r="V47" s="87">
        <f t="shared" si="26"/>
        <v>47100.598559999999</v>
      </c>
      <c r="W47" s="58">
        <v>0</v>
      </c>
      <c r="X47" s="11">
        <v>0</v>
      </c>
      <c r="Y47" s="42">
        <v>43.8</v>
      </c>
      <c r="Z47" s="43">
        <v>12.6</v>
      </c>
      <c r="AA47" s="41">
        <f t="shared" si="27"/>
        <v>56.4</v>
      </c>
      <c r="AB47" s="67"/>
      <c r="AC47" s="68"/>
      <c r="AD47" s="38">
        <v>0</v>
      </c>
      <c r="AE47" s="43">
        <v>2.5</v>
      </c>
      <c r="AF47" s="43">
        <v>50.9</v>
      </c>
      <c r="AG47" s="41">
        <f t="shared" si="28"/>
        <v>109.8</v>
      </c>
      <c r="AH47" s="67"/>
      <c r="AI47" s="8">
        <v>404</v>
      </c>
      <c r="AJ47" s="41">
        <f t="shared" si="29"/>
        <v>109.8</v>
      </c>
      <c r="AK47" s="7">
        <f t="shared" si="30"/>
        <v>44359.199999999997</v>
      </c>
      <c r="AL47" s="6">
        <v>0</v>
      </c>
      <c r="AM47" s="87">
        <f t="shared" si="31"/>
        <v>44359.199999999997</v>
      </c>
      <c r="AN47" s="58">
        <f t="shared" si="32"/>
        <v>0</v>
      </c>
      <c r="AO47" s="11">
        <f t="shared" si="33"/>
        <v>0</v>
      </c>
      <c r="AP47" s="42">
        <v>43.8</v>
      </c>
      <c r="AQ47" s="43">
        <v>12.6</v>
      </c>
      <c r="AR47" s="41">
        <f t="shared" si="34"/>
        <v>56.4</v>
      </c>
      <c r="AS47" s="67">
        <v>0</v>
      </c>
      <c r="AT47" s="68">
        <v>0</v>
      </c>
      <c r="AU47" s="38">
        <f t="shared" si="35"/>
        <v>0</v>
      </c>
      <c r="AV47" s="43">
        <v>2.5</v>
      </c>
      <c r="AW47" s="43">
        <v>50.9</v>
      </c>
      <c r="AX47" s="41">
        <f t="shared" si="36"/>
        <v>109.8</v>
      </c>
      <c r="AY47" s="67">
        <v>0</v>
      </c>
      <c r="AZ47" s="8">
        <v>404</v>
      </c>
      <c r="BA47" s="41">
        <f t="shared" si="37"/>
        <v>109.8</v>
      </c>
      <c r="BB47" s="7">
        <f t="shared" si="38"/>
        <v>44359.199999999997</v>
      </c>
      <c r="BC47" s="6">
        <v>0</v>
      </c>
      <c r="BD47" s="87">
        <f t="shared" si="39"/>
        <v>44359.199999999997</v>
      </c>
      <c r="BE47" s="58">
        <f t="shared" si="40"/>
        <v>0</v>
      </c>
      <c r="BF47" s="11">
        <f t="shared" si="41"/>
        <v>0</v>
      </c>
    </row>
    <row r="48" spans="1:58" x14ac:dyDescent="0.25">
      <c r="A48" s="12" t="s">
        <v>92</v>
      </c>
      <c r="B48" s="3" t="s">
        <v>93</v>
      </c>
      <c r="C48" s="3" t="s">
        <v>397</v>
      </c>
      <c r="D48" s="3" t="s">
        <v>94</v>
      </c>
      <c r="E48" s="3">
        <v>2</v>
      </c>
      <c r="F48" s="3">
        <v>82</v>
      </c>
      <c r="G48" s="15" t="s">
        <v>99</v>
      </c>
      <c r="H48" s="42">
        <v>15</v>
      </c>
      <c r="I48" s="43">
        <v>0</v>
      </c>
      <c r="J48" s="41">
        <f t="shared" si="21"/>
        <v>15</v>
      </c>
      <c r="K48" s="67">
        <v>0</v>
      </c>
      <c r="L48" s="68">
        <v>0</v>
      </c>
      <c r="M48" s="38">
        <v>0</v>
      </c>
      <c r="N48" s="43">
        <v>4.7</v>
      </c>
      <c r="O48" s="43">
        <v>55.8</v>
      </c>
      <c r="P48" s="41">
        <f t="shared" si="22"/>
        <v>75.5</v>
      </c>
      <c r="Q48" s="67">
        <v>1</v>
      </c>
      <c r="R48" s="8">
        <v>404</v>
      </c>
      <c r="S48" s="41">
        <f t="shared" si="23"/>
        <v>75.5</v>
      </c>
      <c r="T48" s="7">
        <f t="shared" si="24"/>
        <v>30502</v>
      </c>
      <c r="U48" s="6">
        <f t="shared" si="25"/>
        <v>1885.0236</v>
      </c>
      <c r="V48" s="87">
        <f t="shared" si="26"/>
        <v>32387.0236</v>
      </c>
      <c r="W48" s="58">
        <v>0</v>
      </c>
      <c r="X48" s="11">
        <v>0</v>
      </c>
      <c r="Y48" s="42">
        <v>62.8</v>
      </c>
      <c r="Z48" s="43"/>
      <c r="AA48" s="41">
        <f t="shared" si="27"/>
        <v>62.8</v>
      </c>
      <c r="AB48" s="67"/>
      <c r="AC48" s="68">
        <v>0.1</v>
      </c>
      <c r="AD48" s="38">
        <v>0</v>
      </c>
      <c r="AE48" s="43">
        <v>4.7</v>
      </c>
      <c r="AF48" s="43">
        <v>7.9</v>
      </c>
      <c r="AG48" s="41">
        <f t="shared" si="28"/>
        <v>75.5</v>
      </c>
      <c r="AH48" s="67">
        <v>1</v>
      </c>
      <c r="AI48" s="8">
        <v>404</v>
      </c>
      <c r="AJ48" s="41">
        <f t="shared" si="29"/>
        <v>75.5</v>
      </c>
      <c r="AK48" s="7">
        <f t="shared" si="30"/>
        <v>30502</v>
      </c>
      <c r="AL48" s="6">
        <v>0</v>
      </c>
      <c r="AM48" s="87">
        <f t="shared" si="31"/>
        <v>30502</v>
      </c>
      <c r="AN48" s="58">
        <f t="shared" si="32"/>
        <v>0</v>
      </c>
      <c r="AO48" s="11">
        <f t="shared" si="33"/>
        <v>0</v>
      </c>
      <c r="AP48" s="42">
        <v>62.7</v>
      </c>
      <c r="AQ48" s="43">
        <v>0</v>
      </c>
      <c r="AR48" s="41">
        <f t="shared" si="34"/>
        <v>62.7</v>
      </c>
      <c r="AS48" s="67">
        <v>0</v>
      </c>
      <c r="AT48" s="68">
        <v>0</v>
      </c>
      <c r="AU48" s="38">
        <f t="shared" si="35"/>
        <v>0</v>
      </c>
      <c r="AV48" s="43">
        <v>4.7</v>
      </c>
      <c r="AW48" s="43">
        <v>7.9</v>
      </c>
      <c r="AX48" s="41">
        <f t="shared" si="36"/>
        <v>75.300000000000011</v>
      </c>
      <c r="AY48" s="67">
        <v>0</v>
      </c>
      <c r="AZ48" s="8">
        <v>404</v>
      </c>
      <c r="BA48" s="41">
        <f t="shared" si="37"/>
        <v>75.300000000000011</v>
      </c>
      <c r="BB48" s="7">
        <f t="shared" si="38"/>
        <v>30421.200000000004</v>
      </c>
      <c r="BC48" s="6">
        <v>0</v>
      </c>
      <c r="BD48" s="87">
        <f t="shared" si="39"/>
        <v>30421.200000000004</v>
      </c>
      <c r="BE48" s="58">
        <f t="shared" si="40"/>
        <v>-0.19999999999998863</v>
      </c>
      <c r="BF48" s="11">
        <f t="shared" si="41"/>
        <v>-80.799999999995634</v>
      </c>
    </row>
    <row r="49" spans="1:58" x14ac:dyDescent="0.25">
      <c r="A49" s="12" t="s">
        <v>106</v>
      </c>
      <c r="B49" s="3" t="s">
        <v>107</v>
      </c>
      <c r="C49" s="3" t="s">
        <v>397</v>
      </c>
      <c r="D49" s="3" t="s">
        <v>94</v>
      </c>
      <c r="E49" s="3">
        <v>2</v>
      </c>
      <c r="F49" s="3">
        <v>141</v>
      </c>
      <c r="G49" s="15" t="s">
        <v>108</v>
      </c>
      <c r="H49" s="42">
        <v>18.8</v>
      </c>
      <c r="I49" s="43">
        <v>0</v>
      </c>
      <c r="J49" s="41">
        <f t="shared" si="21"/>
        <v>18.8</v>
      </c>
      <c r="K49" s="67">
        <v>0</v>
      </c>
      <c r="L49" s="68">
        <v>0</v>
      </c>
      <c r="M49" s="38">
        <v>0</v>
      </c>
      <c r="N49" s="43">
        <v>2.9</v>
      </c>
      <c r="O49" s="43">
        <v>103.7</v>
      </c>
      <c r="P49" s="41">
        <f t="shared" si="22"/>
        <v>125.4</v>
      </c>
      <c r="Q49" s="67">
        <v>0</v>
      </c>
      <c r="R49" s="8">
        <v>474</v>
      </c>
      <c r="S49" s="41">
        <f t="shared" si="23"/>
        <v>125.4</v>
      </c>
      <c r="T49" s="7">
        <f t="shared" si="24"/>
        <v>59439.600000000006</v>
      </c>
      <c r="U49" s="6">
        <f t="shared" si="25"/>
        <v>3673.3672800000004</v>
      </c>
      <c r="V49" s="87">
        <f t="shared" si="26"/>
        <v>63112.967280000004</v>
      </c>
      <c r="W49" s="58">
        <v>0</v>
      </c>
      <c r="X49" s="11">
        <v>0</v>
      </c>
      <c r="Y49" s="42">
        <v>58.2</v>
      </c>
      <c r="Z49" s="43"/>
      <c r="AA49" s="41">
        <f t="shared" si="27"/>
        <v>58.2</v>
      </c>
      <c r="AB49" s="67"/>
      <c r="AC49" s="68"/>
      <c r="AD49" s="38">
        <v>0</v>
      </c>
      <c r="AE49" s="43">
        <v>2.9</v>
      </c>
      <c r="AF49" s="43">
        <v>63.8</v>
      </c>
      <c r="AG49" s="41">
        <f t="shared" si="28"/>
        <v>124.9</v>
      </c>
      <c r="AH49" s="67">
        <v>3.7</v>
      </c>
      <c r="AI49" s="8">
        <v>474</v>
      </c>
      <c r="AJ49" s="41">
        <f t="shared" si="29"/>
        <v>124.9</v>
      </c>
      <c r="AK49" s="7">
        <f t="shared" si="30"/>
        <v>59202.600000000006</v>
      </c>
      <c r="AL49" s="6">
        <v>0</v>
      </c>
      <c r="AM49" s="87">
        <f t="shared" si="31"/>
        <v>59202.600000000006</v>
      </c>
      <c r="AN49" s="58">
        <f t="shared" si="32"/>
        <v>-0.5</v>
      </c>
      <c r="AO49" s="11">
        <f t="shared" si="33"/>
        <v>-237</v>
      </c>
      <c r="AP49" s="42">
        <v>58.2</v>
      </c>
      <c r="AQ49" s="43">
        <v>0</v>
      </c>
      <c r="AR49" s="41">
        <f t="shared" si="34"/>
        <v>58.2</v>
      </c>
      <c r="AS49" s="67">
        <v>0</v>
      </c>
      <c r="AT49" s="68">
        <v>0</v>
      </c>
      <c r="AU49" s="38">
        <f t="shared" si="35"/>
        <v>0</v>
      </c>
      <c r="AV49" s="43">
        <v>2.9</v>
      </c>
      <c r="AW49" s="43">
        <v>63.8</v>
      </c>
      <c r="AX49" s="41">
        <f t="shared" si="36"/>
        <v>124.9</v>
      </c>
      <c r="AY49" s="67">
        <v>3.7</v>
      </c>
      <c r="AZ49" s="8">
        <v>474</v>
      </c>
      <c r="BA49" s="41">
        <f t="shared" si="37"/>
        <v>124.9</v>
      </c>
      <c r="BB49" s="7">
        <f t="shared" si="38"/>
        <v>59202.600000000006</v>
      </c>
      <c r="BC49" s="6">
        <v>0</v>
      </c>
      <c r="BD49" s="87">
        <f t="shared" si="39"/>
        <v>59202.600000000006</v>
      </c>
      <c r="BE49" s="58">
        <f t="shared" si="40"/>
        <v>0</v>
      </c>
      <c r="BF49" s="11">
        <f t="shared" si="41"/>
        <v>0</v>
      </c>
    </row>
    <row r="50" spans="1:58" x14ac:dyDescent="0.25">
      <c r="A50" s="12" t="s">
        <v>106</v>
      </c>
      <c r="B50" s="3" t="s">
        <v>107</v>
      </c>
      <c r="C50" s="3" t="s">
        <v>397</v>
      </c>
      <c r="D50" s="3" t="s">
        <v>94</v>
      </c>
      <c r="E50" s="3">
        <v>2</v>
      </c>
      <c r="F50" s="3">
        <v>142</v>
      </c>
      <c r="G50" s="15" t="s">
        <v>109</v>
      </c>
      <c r="H50" s="42">
        <v>3.1</v>
      </c>
      <c r="I50" s="43">
        <v>0</v>
      </c>
      <c r="J50" s="41">
        <f t="shared" si="21"/>
        <v>3.1</v>
      </c>
      <c r="K50" s="67">
        <v>0</v>
      </c>
      <c r="L50" s="68">
        <v>0</v>
      </c>
      <c r="M50" s="38">
        <v>0</v>
      </c>
      <c r="N50" s="43">
        <v>0.3</v>
      </c>
      <c r="O50" s="43">
        <v>64.099999999999994</v>
      </c>
      <c r="P50" s="41">
        <f t="shared" si="22"/>
        <v>67.5</v>
      </c>
      <c r="Q50" s="67">
        <v>8.3000000000000007</v>
      </c>
      <c r="R50" s="8">
        <v>474</v>
      </c>
      <c r="S50" s="41">
        <f t="shared" si="23"/>
        <v>67.5</v>
      </c>
      <c r="T50" s="7">
        <f t="shared" si="24"/>
        <v>31995</v>
      </c>
      <c r="U50" s="6">
        <f t="shared" si="25"/>
        <v>1977.2909999999999</v>
      </c>
      <c r="V50" s="87">
        <f t="shared" si="26"/>
        <v>33972.290999999997</v>
      </c>
      <c r="W50" s="58">
        <v>0</v>
      </c>
      <c r="X50" s="11">
        <v>0</v>
      </c>
      <c r="Y50" s="42">
        <v>32</v>
      </c>
      <c r="Z50" s="43"/>
      <c r="AA50" s="41">
        <f t="shared" si="27"/>
        <v>32</v>
      </c>
      <c r="AB50" s="67"/>
      <c r="AC50" s="68"/>
      <c r="AD50" s="38">
        <v>0</v>
      </c>
      <c r="AE50" s="43">
        <v>0.3</v>
      </c>
      <c r="AF50" s="43">
        <v>35.1</v>
      </c>
      <c r="AG50" s="41">
        <f t="shared" si="28"/>
        <v>67.400000000000006</v>
      </c>
      <c r="AH50" s="67">
        <v>8.8000000000000007</v>
      </c>
      <c r="AI50" s="8">
        <v>474</v>
      </c>
      <c r="AJ50" s="41">
        <f t="shared" si="29"/>
        <v>67.400000000000006</v>
      </c>
      <c r="AK50" s="7">
        <f t="shared" si="30"/>
        <v>31947.600000000002</v>
      </c>
      <c r="AL50" s="6">
        <v>0</v>
      </c>
      <c r="AM50" s="87">
        <f t="shared" si="31"/>
        <v>31947.600000000002</v>
      </c>
      <c r="AN50" s="58">
        <f t="shared" si="32"/>
        <v>-9.9999999999994316E-2</v>
      </c>
      <c r="AO50" s="11">
        <f t="shared" si="33"/>
        <v>-47.399999999997817</v>
      </c>
      <c r="AP50" s="42">
        <v>32</v>
      </c>
      <c r="AQ50" s="43">
        <v>0</v>
      </c>
      <c r="AR50" s="41">
        <f t="shared" si="34"/>
        <v>32</v>
      </c>
      <c r="AS50" s="67">
        <v>0</v>
      </c>
      <c r="AT50" s="68">
        <v>0</v>
      </c>
      <c r="AU50" s="38">
        <f t="shared" si="35"/>
        <v>0</v>
      </c>
      <c r="AV50" s="43">
        <v>0.3</v>
      </c>
      <c r="AW50" s="43">
        <v>49.2</v>
      </c>
      <c r="AX50" s="41">
        <f t="shared" si="36"/>
        <v>81.5</v>
      </c>
      <c r="AY50" s="67">
        <v>1.7</v>
      </c>
      <c r="AZ50" s="8">
        <v>474</v>
      </c>
      <c r="BA50" s="41">
        <f t="shared" si="37"/>
        <v>81.5</v>
      </c>
      <c r="BB50" s="7">
        <f t="shared" si="38"/>
        <v>38631</v>
      </c>
      <c r="BC50" s="6">
        <v>0</v>
      </c>
      <c r="BD50" s="87">
        <f t="shared" si="39"/>
        <v>38631</v>
      </c>
      <c r="BE50" s="58">
        <f t="shared" si="40"/>
        <v>14.099999999999994</v>
      </c>
      <c r="BF50" s="11">
        <f t="shared" si="41"/>
        <v>6683.3999999999978</v>
      </c>
    </row>
    <row r="51" spans="1:58" x14ac:dyDescent="0.25">
      <c r="A51" s="12" t="s">
        <v>106</v>
      </c>
      <c r="B51" s="3" t="s">
        <v>107</v>
      </c>
      <c r="C51" s="3" t="s">
        <v>397</v>
      </c>
      <c r="D51" s="3" t="s">
        <v>94</v>
      </c>
      <c r="E51" s="3">
        <v>2</v>
      </c>
      <c r="F51" s="3">
        <v>143</v>
      </c>
      <c r="G51" s="15" t="s">
        <v>110</v>
      </c>
      <c r="H51" s="42">
        <v>4</v>
      </c>
      <c r="I51" s="43">
        <v>0</v>
      </c>
      <c r="J51" s="41">
        <f t="shared" si="21"/>
        <v>4</v>
      </c>
      <c r="K51" s="67">
        <v>0</v>
      </c>
      <c r="L51" s="68">
        <v>0</v>
      </c>
      <c r="M51" s="38">
        <v>0</v>
      </c>
      <c r="N51" s="43">
        <v>0</v>
      </c>
      <c r="O51" s="43">
        <v>11</v>
      </c>
      <c r="P51" s="41">
        <f t="shared" si="22"/>
        <v>15</v>
      </c>
      <c r="Q51" s="67">
        <v>0</v>
      </c>
      <c r="R51" s="8">
        <v>474</v>
      </c>
      <c r="S51" s="41">
        <f t="shared" si="23"/>
        <v>15</v>
      </c>
      <c r="T51" s="7">
        <f t="shared" si="24"/>
        <v>7110</v>
      </c>
      <c r="U51" s="6">
        <f t="shared" si="25"/>
        <v>439.39800000000002</v>
      </c>
      <c r="V51" s="87">
        <f t="shared" si="26"/>
        <v>7549.3980000000001</v>
      </c>
      <c r="W51" s="58">
        <v>0</v>
      </c>
      <c r="X51" s="11">
        <v>0</v>
      </c>
      <c r="Y51" s="42">
        <v>4</v>
      </c>
      <c r="Z51" s="43"/>
      <c r="AA51" s="41">
        <f t="shared" si="27"/>
        <v>4</v>
      </c>
      <c r="AB51" s="67"/>
      <c r="AC51" s="68"/>
      <c r="AD51" s="38">
        <v>0</v>
      </c>
      <c r="AE51" s="43"/>
      <c r="AF51" s="43">
        <v>10.7</v>
      </c>
      <c r="AG51" s="41">
        <f t="shared" si="28"/>
        <v>14.7</v>
      </c>
      <c r="AH51" s="67"/>
      <c r="AI51" s="8">
        <v>474</v>
      </c>
      <c r="AJ51" s="41">
        <f t="shared" si="29"/>
        <v>14.7</v>
      </c>
      <c r="AK51" s="7">
        <f t="shared" si="30"/>
        <v>6967.7999999999993</v>
      </c>
      <c r="AL51" s="6">
        <v>0</v>
      </c>
      <c r="AM51" s="87">
        <f t="shared" si="31"/>
        <v>6967.7999999999993</v>
      </c>
      <c r="AN51" s="58">
        <f t="shared" si="32"/>
        <v>-0.30000000000000071</v>
      </c>
      <c r="AO51" s="11">
        <f t="shared" si="33"/>
        <v>-142.20000000000073</v>
      </c>
      <c r="AP51" s="42">
        <v>4</v>
      </c>
      <c r="AQ51" s="43">
        <v>0</v>
      </c>
      <c r="AR51" s="41">
        <f t="shared" si="34"/>
        <v>4</v>
      </c>
      <c r="AS51" s="67">
        <v>0</v>
      </c>
      <c r="AT51" s="68">
        <v>0</v>
      </c>
      <c r="AU51" s="38">
        <f t="shared" si="35"/>
        <v>0</v>
      </c>
      <c r="AV51" s="43">
        <v>0</v>
      </c>
      <c r="AW51" s="43">
        <v>10.7</v>
      </c>
      <c r="AX51" s="41">
        <f t="shared" si="36"/>
        <v>14.7</v>
      </c>
      <c r="AY51" s="67">
        <v>0</v>
      </c>
      <c r="AZ51" s="8">
        <v>474</v>
      </c>
      <c r="BA51" s="41">
        <f t="shared" si="37"/>
        <v>14.7</v>
      </c>
      <c r="BB51" s="7">
        <f t="shared" si="38"/>
        <v>6967.7999999999993</v>
      </c>
      <c r="BC51" s="6">
        <v>0</v>
      </c>
      <c r="BD51" s="87">
        <f t="shared" si="39"/>
        <v>6967.7999999999993</v>
      </c>
      <c r="BE51" s="58">
        <f t="shared" si="40"/>
        <v>0</v>
      </c>
      <c r="BF51" s="11">
        <f t="shared" si="41"/>
        <v>0</v>
      </c>
    </row>
    <row r="52" spans="1:58" x14ac:dyDescent="0.25">
      <c r="A52" s="12" t="s">
        <v>106</v>
      </c>
      <c r="B52" s="3" t="s">
        <v>107</v>
      </c>
      <c r="C52" s="3" t="s">
        <v>397</v>
      </c>
      <c r="D52" s="3" t="s">
        <v>94</v>
      </c>
      <c r="E52" s="3">
        <v>2</v>
      </c>
      <c r="F52" s="3">
        <v>146</v>
      </c>
      <c r="G52" s="15" t="s">
        <v>111</v>
      </c>
      <c r="H52" s="42">
        <v>4.4000000000000004</v>
      </c>
      <c r="I52" s="43">
        <v>0</v>
      </c>
      <c r="J52" s="41">
        <f t="shared" si="21"/>
        <v>4.4000000000000004</v>
      </c>
      <c r="K52" s="67">
        <v>0</v>
      </c>
      <c r="L52" s="68">
        <v>0</v>
      </c>
      <c r="M52" s="38">
        <v>0</v>
      </c>
      <c r="N52" s="43"/>
      <c r="O52" s="43">
        <v>63.1</v>
      </c>
      <c r="P52" s="41">
        <f t="shared" si="22"/>
        <v>67.5</v>
      </c>
      <c r="Q52" s="67">
        <v>0</v>
      </c>
      <c r="R52" s="8">
        <v>474</v>
      </c>
      <c r="S52" s="41">
        <f t="shared" si="23"/>
        <v>67.5</v>
      </c>
      <c r="T52" s="7">
        <f t="shared" si="24"/>
        <v>31995</v>
      </c>
      <c r="U52" s="6">
        <f t="shared" si="25"/>
        <v>1977.2909999999999</v>
      </c>
      <c r="V52" s="87">
        <f t="shared" si="26"/>
        <v>33972.290999999997</v>
      </c>
      <c r="W52" s="58">
        <v>-1.4000000000000057</v>
      </c>
      <c r="X52" s="11">
        <v>-663.60000000000218</v>
      </c>
      <c r="Y52" s="42">
        <v>37.700000000000003</v>
      </c>
      <c r="Z52" s="43"/>
      <c r="AA52" s="41">
        <f t="shared" si="27"/>
        <v>37.700000000000003</v>
      </c>
      <c r="AB52" s="67"/>
      <c r="AC52" s="68"/>
      <c r="AD52" s="38">
        <v>0</v>
      </c>
      <c r="AE52" s="43"/>
      <c r="AF52" s="43">
        <v>29.8</v>
      </c>
      <c r="AG52" s="41">
        <f t="shared" si="28"/>
        <v>67.5</v>
      </c>
      <c r="AH52" s="67"/>
      <c r="AI52" s="8">
        <v>474</v>
      </c>
      <c r="AJ52" s="41">
        <f t="shared" si="29"/>
        <v>67.5</v>
      </c>
      <c r="AK52" s="7">
        <f t="shared" si="30"/>
        <v>31995</v>
      </c>
      <c r="AL52" s="6">
        <v>0</v>
      </c>
      <c r="AM52" s="87">
        <f t="shared" si="31"/>
        <v>31995</v>
      </c>
      <c r="AN52" s="58">
        <f t="shared" si="32"/>
        <v>0</v>
      </c>
      <c r="AO52" s="11">
        <f t="shared" si="33"/>
        <v>0</v>
      </c>
      <c r="AP52" s="42">
        <v>37.5</v>
      </c>
      <c r="AQ52" s="43">
        <v>0</v>
      </c>
      <c r="AR52" s="41">
        <f t="shared" si="34"/>
        <v>37.5</v>
      </c>
      <c r="AS52" s="67">
        <v>0</v>
      </c>
      <c r="AT52" s="68">
        <v>0</v>
      </c>
      <c r="AU52" s="38">
        <f t="shared" si="35"/>
        <v>0</v>
      </c>
      <c r="AV52" s="43">
        <v>0</v>
      </c>
      <c r="AW52" s="43">
        <v>30.2</v>
      </c>
      <c r="AX52" s="41">
        <f t="shared" si="36"/>
        <v>67.7</v>
      </c>
      <c r="AY52" s="67">
        <v>0</v>
      </c>
      <c r="AZ52" s="8">
        <v>474</v>
      </c>
      <c r="BA52" s="41">
        <f t="shared" si="37"/>
        <v>67.7</v>
      </c>
      <c r="BB52" s="7">
        <f t="shared" si="38"/>
        <v>32089.800000000003</v>
      </c>
      <c r="BC52" s="6">
        <v>0</v>
      </c>
      <c r="BD52" s="87">
        <f t="shared" si="39"/>
        <v>32089.800000000003</v>
      </c>
      <c r="BE52" s="58">
        <f t="shared" si="40"/>
        <v>0.20000000000000284</v>
      </c>
      <c r="BF52" s="11">
        <f t="shared" si="41"/>
        <v>94.80000000000291</v>
      </c>
    </row>
    <row r="53" spans="1:58" x14ac:dyDescent="0.25">
      <c r="A53" s="12" t="s">
        <v>106</v>
      </c>
      <c r="B53" s="3" t="s">
        <v>107</v>
      </c>
      <c r="C53" s="3" t="s">
        <v>397</v>
      </c>
      <c r="D53" s="47" t="s">
        <v>94</v>
      </c>
      <c r="E53" s="47">
        <v>2</v>
      </c>
      <c r="F53" s="47">
        <v>147</v>
      </c>
      <c r="G53" s="48" t="s">
        <v>112</v>
      </c>
      <c r="H53" s="42">
        <v>10</v>
      </c>
      <c r="I53" s="43">
        <v>0</v>
      </c>
      <c r="J53" s="41">
        <f t="shared" si="21"/>
        <v>10</v>
      </c>
      <c r="K53" s="67">
        <v>0</v>
      </c>
      <c r="L53" s="68">
        <v>0</v>
      </c>
      <c r="M53" s="38">
        <v>0</v>
      </c>
      <c r="N53" s="43">
        <v>13.4</v>
      </c>
      <c r="O53" s="43">
        <v>104.4</v>
      </c>
      <c r="P53" s="41">
        <f t="shared" si="22"/>
        <v>127.80000000000001</v>
      </c>
      <c r="Q53" s="67">
        <v>0.5</v>
      </c>
      <c r="R53" s="8">
        <v>474</v>
      </c>
      <c r="S53" s="41">
        <f t="shared" si="23"/>
        <v>127.80000000000001</v>
      </c>
      <c r="T53" s="7">
        <f t="shared" si="24"/>
        <v>60577.200000000004</v>
      </c>
      <c r="U53" s="6">
        <f t="shared" si="25"/>
        <v>3743.6709600000004</v>
      </c>
      <c r="V53" s="87">
        <f t="shared" si="26"/>
        <v>64320.870960000007</v>
      </c>
      <c r="W53" s="58">
        <v>0</v>
      </c>
      <c r="X53" s="11">
        <v>0</v>
      </c>
      <c r="Y53" s="42">
        <v>54.5</v>
      </c>
      <c r="Z53" s="43"/>
      <c r="AA53" s="41">
        <f t="shared" si="27"/>
        <v>54.5</v>
      </c>
      <c r="AB53" s="67"/>
      <c r="AC53" s="68"/>
      <c r="AD53" s="38">
        <v>0</v>
      </c>
      <c r="AE53" s="43">
        <v>7.8</v>
      </c>
      <c r="AF53" s="43">
        <v>66.400000000000006</v>
      </c>
      <c r="AG53" s="41">
        <f t="shared" si="28"/>
        <v>128.69999999999999</v>
      </c>
      <c r="AH53" s="67">
        <v>2.4</v>
      </c>
      <c r="AI53" s="8">
        <v>474</v>
      </c>
      <c r="AJ53" s="41">
        <f t="shared" si="29"/>
        <v>128.69999999999999</v>
      </c>
      <c r="AK53" s="7">
        <f t="shared" si="30"/>
        <v>61003.799999999996</v>
      </c>
      <c r="AL53" s="6">
        <v>0</v>
      </c>
      <c r="AM53" s="87">
        <f t="shared" si="31"/>
        <v>61003.799999999996</v>
      </c>
      <c r="AN53" s="58">
        <f t="shared" si="32"/>
        <v>0.89999999999997726</v>
      </c>
      <c r="AO53" s="11">
        <f t="shared" si="33"/>
        <v>426.59999999999127</v>
      </c>
      <c r="AP53" s="42">
        <v>54.5</v>
      </c>
      <c r="AQ53" s="43">
        <v>0</v>
      </c>
      <c r="AR53" s="41">
        <f t="shared" si="34"/>
        <v>54.5</v>
      </c>
      <c r="AS53" s="67">
        <v>0</v>
      </c>
      <c r="AT53" s="68">
        <v>0</v>
      </c>
      <c r="AU53" s="38">
        <f t="shared" si="35"/>
        <v>0</v>
      </c>
      <c r="AV53" s="43">
        <v>7.8</v>
      </c>
      <c r="AW53" s="43">
        <v>66.400000000000006</v>
      </c>
      <c r="AX53" s="41">
        <f t="shared" si="36"/>
        <v>128.69999999999999</v>
      </c>
      <c r="AY53" s="67">
        <v>3.9</v>
      </c>
      <c r="AZ53" s="8">
        <v>474</v>
      </c>
      <c r="BA53" s="41">
        <f t="shared" si="37"/>
        <v>128.69999999999999</v>
      </c>
      <c r="BB53" s="7">
        <f t="shared" si="38"/>
        <v>61003.799999999996</v>
      </c>
      <c r="BC53" s="6">
        <v>0</v>
      </c>
      <c r="BD53" s="87">
        <f t="shared" si="39"/>
        <v>61003.799999999996</v>
      </c>
      <c r="BE53" s="58">
        <f t="shared" si="40"/>
        <v>0</v>
      </c>
      <c r="BF53" s="11">
        <f t="shared" si="41"/>
        <v>0</v>
      </c>
    </row>
    <row r="54" spans="1:58" x14ac:dyDescent="0.25">
      <c r="A54" s="12" t="s">
        <v>106</v>
      </c>
      <c r="B54" s="3" t="s">
        <v>107</v>
      </c>
      <c r="C54" s="3" t="s">
        <v>397</v>
      </c>
      <c r="D54" s="3" t="s">
        <v>94</v>
      </c>
      <c r="E54" s="3">
        <v>2</v>
      </c>
      <c r="F54" s="3">
        <v>148</v>
      </c>
      <c r="G54" s="15" t="s">
        <v>113</v>
      </c>
      <c r="H54" s="42">
        <v>5.5</v>
      </c>
      <c r="I54" s="43">
        <v>0</v>
      </c>
      <c r="J54" s="41">
        <f t="shared" si="21"/>
        <v>5.5</v>
      </c>
      <c r="K54" s="67">
        <v>0</v>
      </c>
      <c r="L54" s="68">
        <v>0</v>
      </c>
      <c r="M54" s="38">
        <v>0</v>
      </c>
      <c r="N54" s="43">
        <v>5.0999999999999996</v>
      </c>
      <c r="O54" s="43">
        <v>71.099999999999994</v>
      </c>
      <c r="P54" s="41">
        <f t="shared" si="22"/>
        <v>81.699999999999989</v>
      </c>
      <c r="Q54" s="67">
        <v>0</v>
      </c>
      <c r="R54" s="8">
        <v>474</v>
      </c>
      <c r="S54" s="41">
        <f t="shared" si="23"/>
        <v>81.699999999999989</v>
      </c>
      <c r="T54" s="7">
        <f t="shared" si="24"/>
        <v>38725.799999999996</v>
      </c>
      <c r="U54" s="6">
        <f t="shared" si="25"/>
        <v>2393.2544399999997</v>
      </c>
      <c r="V54" s="87">
        <f t="shared" si="26"/>
        <v>41119.054439999993</v>
      </c>
      <c r="W54" s="58">
        <v>5.3999999999999915</v>
      </c>
      <c r="X54" s="11">
        <v>2559.5999999999985</v>
      </c>
      <c r="Y54" s="42">
        <v>24.8</v>
      </c>
      <c r="Z54" s="43"/>
      <c r="AA54" s="41">
        <f t="shared" si="27"/>
        <v>24.8</v>
      </c>
      <c r="AB54" s="67"/>
      <c r="AC54" s="68"/>
      <c r="AD54" s="38">
        <v>0</v>
      </c>
      <c r="AE54" s="43">
        <v>3.7</v>
      </c>
      <c r="AF54" s="43">
        <v>53.8</v>
      </c>
      <c r="AG54" s="41">
        <f t="shared" si="28"/>
        <v>82.3</v>
      </c>
      <c r="AH54" s="67">
        <v>1.2</v>
      </c>
      <c r="AI54" s="8">
        <v>474</v>
      </c>
      <c r="AJ54" s="41">
        <f t="shared" si="29"/>
        <v>82.3</v>
      </c>
      <c r="AK54" s="7">
        <f t="shared" si="30"/>
        <v>39010.199999999997</v>
      </c>
      <c r="AL54" s="6">
        <v>0</v>
      </c>
      <c r="AM54" s="87">
        <f t="shared" si="31"/>
        <v>39010.199999999997</v>
      </c>
      <c r="AN54" s="58">
        <f t="shared" si="32"/>
        <v>0.60000000000000853</v>
      </c>
      <c r="AO54" s="11">
        <f t="shared" si="33"/>
        <v>284.40000000000146</v>
      </c>
      <c r="AP54" s="42">
        <v>24.8</v>
      </c>
      <c r="AQ54" s="43">
        <v>0</v>
      </c>
      <c r="AR54" s="41">
        <f t="shared" si="34"/>
        <v>24.8</v>
      </c>
      <c r="AS54" s="67">
        <v>0</v>
      </c>
      <c r="AT54" s="68">
        <v>0</v>
      </c>
      <c r="AU54" s="38">
        <f t="shared" si="35"/>
        <v>0</v>
      </c>
      <c r="AV54" s="43">
        <v>3.7</v>
      </c>
      <c r="AW54" s="43">
        <v>54</v>
      </c>
      <c r="AX54" s="41">
        <f t="shared" si="36"/>
        <v>82.5</v>
      </c>
      <c r="AY54" s="67">
        <v>1.2</v>
      </c>
      <c r="AZ54" s="8">
        <v>474</v>
      </c>
      <c r="BA54" s="41">
        <f t="shared" si="37"/>
        <v>82.5</v>
      </c>
      <c r="BB54" s="7">
        <f t="shared" si="38"/>
        <v>39105</v>
      </c>
      <c r="BC54" s="6">
        <v>0</v>
      </c>
      <c r="BD54" s="87">
        <f t="shared" si="39"/>
        <v>39105</v>
      </c>
      <c r="BE54" s="58">
        <f t="shared" si="40"/>
        <v>0.20000000000000284</v>
      </c>
      <c r="BF54" s="11">
        <f t="shared" si="41"/>
        <v>94.80000000000291</v>
      </c>
    </row>
    <row r="55" spans="1:58" x14ac:dyDescent="0.25">
      <c r="A55" s="12" t="s">
        <v>104</v>
      </c>
      <c r="B55" s="3" t="s">
        <v>102</v>
      </c>
      <c r="C55" s="3" t="s">
        <v>398</v>
      </c>
      <c r="D55" s="3" t="s">
        <v>94</v>
      </c>
      <c r="E55" s="3">
        <v>2</v>
      </c>
      <c r="F55" s="3">
        <v>198</v>
      </c>
      <c r="G55" s="15" t="s">
        <v>105</v>
      </c>
      <c r="H55" s="42">
        <v>6.6</v>
      </c>
      <c r="I55" s="43">
        <v>0</v>
      </c>
      <c r="J55" s="41">
        <f t="shared" si="21"/>
        <v>6.6</v>
      </c>
      <c r="K55" s="67">
        <v>0</v>
      </c>
      <c r="L55" s="68">
        <v>0</v>
      </c>
      <c r="M55" s="38">
        <v>0</v>
      </c>
      <c r="N55" s="43">
        <v>1.2</v>
      </c>
      <c r="O55" s="39">
        <v>52.4</v>
      </c>
      <c r="P55" s="41">
        <f t="shared" si="22"/>
        <v>60.199999999999996</v>
      </c>
      <c r="Q55" s="67">
        <v>0</v>
      </c>
      <c r="R55" s="8">
        <v>521</v>
      </c>
      <c r="S55" s="41">
        <f t="shared" si="23"/>
        <v>60.199999999999996</v>
      </c>
      <c r="T55" s="7">
        <f t="shared" si="24"/>
        <v>31364.199999999997</v>
      </c>
      <c r="U55" s="6">
        <f t="shared" si="25"/>
        <v>1938.3075599999997</v>
      </c>
      <c r="V55" s="87">
        <f t="shared" si="26"/>
        <v>33302.507559999998</v>
      </c>
      <c r="W55" s="58">
        <v>0</v>
      </c>
      <c r="X55" s="11">
        <v>0</v>
      </c>
      <c r="Y55" s="42">
        <v>26.2</v>
      </c>
      <c r="Z55" s="43"/>
      <c r="AA55" s="41">
        <f t="shared" si="27"/>
        <v>26.2</v>
      </c>
      <c r="AB55" s="67"/>
      <c r="AC55" s="68"/>
      <c r="AD55" s="38">
        <v>0</v>
      </c>
      <c r="AE55" s="43">
        <v>1.2</v>
      </c>
      <c r="AF55" s="39">
        <v>32.9</v>
      </c>
      <c r="AG55" s="41">
        <f t="shared" si="28"/>
        <v>60.3</v>
      </c>
      <c r="AH55" s="67"/>
      <c r="AI55" s="8">
        <v>521</v>
      </c>
      <c r="AJ55" s="41">
        <f t="shared" si="29"/>
        <v>60.3</v>
      </c>
      <c r="AK55" s="7">
        <f t="shared" si="30"/>
        <v>31416.3</v>
      </c>
      <c r="AL55" s="6">
        <v>0</v>
      </c>
      <c r="AM55" s="87">
        <f t="shared" si="31"/>
        <v>31416.3</v>
      </c>
      <c r="AN55" s="58">
        <f t="shared" si="32"/>
        <v>0.10000000000000142</v>
      </c>
      <c r="AO55" s="11">
        <f t="shared" si="33"/>
        <v>52.100000000002183</v>
      </c>
      <c r="AP55" s="42">
        <v>26.2</v>
      </c>
      <c r="AQ55" s="43">
        <v>0</v>
      </c>
      <c r="AR55" s="41">
        <f t="shared" si="34"/>
        <v>26.2</v>
      </c>
      <c r="AS55" s="67">
        <v>0</v>
      </c>
      <c r="AT55" s="68">
        <v>0</v>
      </c>
      <c r="AU55" s="38">
        <f t="shared" si="35"/>
        <v>0</v>
      </c>
      <c r="AV55" s="43">
        <v>1.2</v>
      </c>
      <c r="AW55" s="39">
        <v>32.9</v>
      </c>
      <c r="AX55" s="41">
        <f t="shared" si="36"/>
        <v>60.3</v>
      </c>
      <c r="AY55" s="67">
        <v>0</v>
      </c>
      <c r="AZ55" s="8">
        <v>521</v>
      </c>
      <c r="BA55" s="41">
        <f t="shared" si="37"/>
        <v>60.3</v>
      </c>
      <c r="BB55" s="7">
        <f t="shared" si="38"/>
        <v>31416.3</v>
      </c>
      <c r="BC55" s="6">
        <v>0</v>
      </c>
      <c r="BD55" s="87">
        <f t="shared" si="39"/>
        <v>31416.3</v>
      </c>
      <c r="BE55" s="58">
        <f t="shared" si="40"/>
        <v>0</v>
      </c>
      <c r="BF55" s="11">
        <f t="shared" si="41"/>
        <v>0</v>
      </c>
    </row>
    <row r="56" spans="1:58" x14ac:dyDescent="0.25">
      <c r="A56" s="12" t="s">
        <v>101</v>
      </c>
      <c r="B56" s="3" t="s">
        <v>102</v>
      </c>
      <c r="C56" s="3" t="s">
        <v>398</v>
      </c>
      <c r="D56" s="3" t="s">
        <v>94</v>
      </c>
      <c r="E56" s="3">
        <v>2</v>
      </c>
      <c r="F56" s="3">
        <v>200</v>
      </c>
      <c r="G56" s="15" t="s">
        <v>103</v>
      </c>
      <c r="H56" s="42">
        <v>6.4</v>
      </c>
      <c r="I56" s="43">
        <v>0</v>
      </c>
      <c r="J56" s="41">
        <f t="shared" si="21"/>
        <v>6.4</v>
      </c>
      <c r="K56" s="67">
        <v>0</v>
      </c>
      <c r="L56" s="68">
        <v>0</v>
      </c>
      <c r="M56" s="38">
        <v>0</v>
      </c>
      <c r="N56" s="43">
        <v>0.5</v>
      </c>
      <c r="O56" s="43">
        <v>68</v>
      </c>
      <c r="P56" s="41">
        <f t="shared" si="22"/>
        <v>74.900000000000006</v>
      </c>
      <c r="Q56" s="69">
        <v>0</v>
      </c>
      <c r="R56" s="4">
        <v>521</v>
      </c>
      <c r="S56" s="41">
        <f t="shared" si="23"/>
        <v>74.900000000000006</v>
      </c>
      <c r="T56" s="7">
        <f t="shared" si="24"/>
        <v>39022.9</v>
      </c>
      <c r="U56" s="6">
        <f t="shared" si="25"/>
        <v>2411.6152200000001</v>
      </c>
      <c r="V56" s="87">
        <f t="shared" si="26"/>
        <v>41434.515220000001</v>
      </c>
      <c r="W56" s="58">
        <v>0</v>
      </c>
      <c r="X56" s="11">
        <v>0</v>
      </c>
      <c r="Y56" s="42">
        <v>40</v>
      </c>
      <c r="Z56" s="43"/>
      <c r="AA56" s="41">
        <f t="shared" si="27"/>
        <v>40</v>
      </c>
      <c r="AB56" s="67"/>
      <c r="AC56" s="68"/>
      <c r="AD56" s="38">
        <v>0</v>
      </c>
      <c r="AE56" s="43">
        <v>0.5</v>
      </c>
      <c r="AF56" s="43">
        <v>35</v>
      </c>
      <c r="AG56" s="41">
        <f t="shared" si="28"/>
        <v>75.5</v>
      </c>
      <c r="AH56" s="69"/>
      <c r="AI56" s="4">
        <v>521</v>
      </c>
      <c r="AJ56" s="41">
        <f t="shared" si="29"/>
        <v>75.5</v>
      </c>
      <c r="AK56" s="7">
        <f t="shared" si="30"/>
        <v>39335.5</v>
      </c>
      <c r="AL56" s="6">
        <v>0</v>
      </c>
      <c r="AM56" s="87">
        <f t="shared" si="31"/>
        <v>39335.5</v>
      </c>
      <c r="AN56" s="58">
        <f t="shared" si="32"/>
        <v>0.59999999999999432</v>
      </c>
      <c r="AO56" s="11">
        <f t="shared" si="33"/>
        <v>312.59999999999854</v>
      </c>
      <c r="AP56" s="42">
        <v>40</v>
      </c>
      <c r="AQ56" s="43">
        <v>0</v>
      </c>
      <c r="AR56" s="41">
        <f t="shared" si="34"/>
        <v>40</v>
      </c>
      <c r="AS56" s="67">
        <v>0</v>
      </c>
      <c r="AT56" s="68">
        <v>0</v>
      </c>
      <c r="AU56" s="38">
        <f t="shared" si="35"/>
        <v>0</v>
      </c>
      <c r="AV56" s="43">
        <v>0.5</v>
      </c>
      <c r="AW56" s="43">
        <v>35</v>
      </c>
      <c r="AX56" s="41">
        <f t="shared" si="36"/>
        <v>75.5</v>
      </c>
      <c r="AY56" s="69">
        <v>0</v>
      </c>
      <c r="AZ56" s="4">
        <v>521</v>
      </c>
      <c r="BA56" s="41">
        <f t="shared" si="37"/>
        <v>75.5</v>
      </c>
      <c r="BB56" s="7">
        <f t="shared" si="38"/>
        <v>39335.5</v>
      </c>
      <c r="BC56" s="6">
        <v>0</v>
      </c>
      <c r="BD56" s="87">
        <f t="shared" si="39"/>
        <v>39335.5</v>
      </c>
      <c r="BE56" s="58">
        <f t="shared" si="40"/>
        <v>0</v>
      </c>
      <c r="BF56" s="11">
        <f t="shared" si="41"/>
        <v>0</v>
      </c>
    </row>
    <row r="57" spans="1:58" x14ac:dyDescent="0.25">
      <c r="A57" s="12" t="s">
        <v>106</v>
      </c>
      <c r="B57" s="3" t="s">
        <v>107</v>
      </c>
      <c r="C57" s="3" t="s">
        <v>397</v>
      </c>
      <c r="D57" s="3" t="s">
        <v>94</v>
      </c>
      <c r="E57" s="3">
        <v>2</v>
      </c>
      <c r="F57" s="3">
        <v>222</v>
      </c>
      <c r="G57" s="15" t="s">
        <v>114</v>
      </c>
      <c r="H57" s="42">
        <v>2.1</v>
      </c>
      <c r="I57" s="43">
        <v>0</v>
      </c>
      <c r="J57" s="41">
        <f t="shared" si="21"/>
        <v>2.1</v>
      </c>
      <c r="K57" s="67">
        <v>0</v>
      </c>
      <c r="L57" s="68">
        <v>0</v>
      </c>
      <c r="M57" s="38">
        <v>0</v>
      </c>
      <c r="N57" s="43">
        <v>0</v>
      </c>
      <c r="O57" s="43">
        <v>31.5</v>
      </c>
      <c r="P57" s="41">
        <f t="shared" si="22"/>
        <v>33.6</v>
      </c>
      <c r="Q57" s="69">
        <v>0</v>
      </c>
      <c r="R57" s="4">
        <v>474</v>
      </c>
      <c r="S57" s="41">
        <f t="shared" si="23"/>
        <v>33.6</v>
      </c>
      <c r="T57" s="7">
        <f t="shared" si="24"/>
        <v>15926.400000000001</v>
      </c>
      <c r="U57" s="6">
        <f t="shared" si="25"/>
        <v>984.25152000000014</v>
      </c>
      <c r="V57" s="87">
        <f t="shared" si="26"/>
        <v>16910.651520000003</v>
      </c>
      <c r="W57" s="58">
        <v>0</v>
      </c>
      <c r="X57" s="11">
        <v>0</v>
      </c>
      <c r="Y57" s="42">
        <v>6.7</v>
      </c>
      <c r="Z57" s="43"/>
      <c r="AA57" s="41">
        <f t="shared" si="27"/>
        <v>6.7</v>
      </c>
      <c r="AB57" s="67"/>
      <c r="AC57" s="68"/>
      <c r="AD57" s="38">
        <v>0</v>
      </c>
      <c r="AE57" s="43"/>
      <c r="AF57" s="43">
        <v>26.9</v>
      </c>
      <c r="AG57" s="41">
        <f t="shared" si="28"/>
        <v>33.6</v>
      </c>
      <c r="AH57" s="69"/>
      <c r="AI57" s="4">
        <v>474</v>
      </c>
      <c r="AJ57" s="41">
        <f t="shared" si="29"/>
        <v>33.6</v>
      </c>
      <c r="AK57" s="7">
        <f t="shared" si="30"/>
        <v>15926.400000000001</v>
      </c>
      <c r="AL57" s="6">
        <v>0</v>
      </c>
      <c r="AM57" s="87">
        <f t="shared" si="31"/>
        <v>15926.400000000001</v>
      </c>
      <c r="AN57" s="58">
        <f t="shared" si="32"/>
        <v>0</v>
      </c>
      <c r="AO57" s="11">
        <f t="shared" si="33"/>
        <v>0</v>
      </c>
      <c r="AP57" s="42">
        <v>6.7</v>
      </c>
      <c r="AQ57" s="43">
        <v>0</v>
      </c>
      <c r="AR57" s="41">
        <f t="shared" si="34"/>
        <v>6.7</v>
      </c>
      <c r="AS57" s="67">
        <v>0</v>
      </c>
      <c r="AT57" s="68">
        <v>0</v>
      </c>
      <c r="AU57" s="38">
        <f t="shared" si="35"/>
        <v>0</v>
      </c>
      <c r="AV57" s="43">
        <v>0</v>
      </c>
      <c r="AW57" s="43">
        <v>26.9</v>
      </c>
      <c r="AX57" s="41">
        <f t="shared" si="36"/>
        <v>33.6</v>
      </c>
      <c r="AY57" s="69">
        <v>0</v>
      </c>
      <c r="AZ57" s="4">
        <v>474</v>
      </c>
      <c r="BA57" s="41">
        <f t="shared" si="37"/>
        <v>33.6</v>
      </c>
      <c r="BB57" s="7">
        <f t="shared" si="38"/>
        <v>15926.400000000001</v>
      </c>
      <c r="BC57" s="6">
        <v>0</v>
      </c>
      <c r="BD57" s="87">
        <f t="shared" si="39"/>
        <v>15926.400000000001</v>
      </c>
      <c r="BE57" s="58">
        <f t="shared" si="40"/>
        <v>0</v>
      </c>
      <c r="BF57" s="11">
        <f t="shared" si="41"/>
        <v>0</v>
      </c>
    </row>
    <row r="58" spans="1:58" x14ac:dyDescent="0.25">
      <c r="A58" s="12" t="s">
        <v>106</v>
      </c>
      <c r="B58" s="3" t="s">
        <v>107</v>
      </c>
      <c r="C58" s="3" t="s">
        <v>397</v>
      </c>
      <c r="D58" s="3" t="s">
        <v>94</v>
      </c>
      <c r="E58" s="3">
        <v>2</v>
      </c>
      <c r="F58" s="3">
        <v>237</v>
      </c>
      <c r="G58" s="15" t="s">
        <v>115</v>
      </c>
      <c r="H58" s="42">
        <v>3</v>
      </c>
      <c r="I58" s="43">
        <v>17.600000000000001</v>
      </c>
      <c r="J58" s="41">
        <f t="shared" si="21"/>
        <v>20.6</v>
      </c>
      <c r="K58" s="67">
        <v>0</v>
      </c>
      <c r="L58" s="68">
        <v>0</v>
      </c>
      <c r="M58" s="38">
        <v>0</v>
      </c>
      <c r="N58" s="43">
        <v>0</v>
      </c>
      <c r="O58" s="43">
        <v>22.1</v>
      </c>
      <c r="P58" s="41">
        <f t="shared" si="22"/>
        <v>42.7</v>
      </c>
      <c r="Q58" s="69">
        <v>0.2</v>
      </c>
      <c r="R58" s="4">
        <v>474</v>
      </c>
      <c r="S58" s="41">
        <f t="shared" si="23"/>
        <v>42.7</v>
      </c>
      <c r="T58" s="7">
        <f t="shared" si="24"/>
        <v>20239.800000000003</v>
      </c>
      <c r="U58" s="6">
        <f t="shared" si="25"/>
        <v>1250.8196400000002</v>
      </c>
      <c r="V58" s="87">
        <f t="shared" si="26"/>
        <v>21490.619640000004</v>
      </c>
      <c r="W58" s="58">
        <v>0</v>
      </c>
      <c r="X58" s="11">
        <v>0</v>
      </c>
      <c r="Y58" s="42">
        <v>15.4</v>
      </c>
      <c r="Z58" s="43">
        <v>17.600000000000001</v>
      </c>
      <c r="AA58" s="41">
        <f t="shared" si="27"/>
        <v>33</v>
      </c>
      <c r="AB58" s="67"/>
      <c r="AC58" s="68"/>
      <c r="AD58" s="38">
        <v>0</v>
      </c>
      <c r="AE58" s="43"/>
      <c r="AF58" s="43">
        <v>9.6</v>
      </c>
      <c r="AG58" s="41">
        <f t="shared" si="28"/>
        <v>42.6</v>
      </c>
      <c r="AH58" s="69">
        <v>0.2</v>
      </c>
      <c r="AI58" s="4">
        <v>474</v>
      </c>
      <c r="AJ58" s="41">
        <f t="shared" si="29"/>
        <v>42.6</v>
      </c>
      <c r="AK58" s="7">
        <f t="shared" si="30"/>
        <v>20192.400000000001</v>
      </c>
      <c r="AL58" s="6">
        <v>0</v>
      </c>
      <c r="AM58" s="87">
        <f t="shared" si="31"/>
        <v>20192.400000000001</v>
      </c>
      <c r="AN58" s="58">
        <f t="shared" si="32"/>
        <v>-0.10000000000000142</v>
      </c>
      <c r="AO58" s="11">
        <f t="shared" si="33"/>
        <v>-47.400000000001455</v>
      </c>
      <c r="AP58" s="42">
        <v>15.4</v>
      </c>
      <c r="AQ58" s="43">
        <v>17.600000000000001</v>
      </c>
      <c r="AR58" s="41">
        <f t="shared" si="34"/>
        <v>33</v>
      </c>
      <c r="AS58" s="67">
        <v>0</v>
      </c>
      <c r="AT58" s="68">
        <v>0</v>
      </c>
      <c r="AU58" s="38">
        <f t="shared" si="35"/>
        <v>0</v>
      </c>
      <c r="AV58" s="43">
        <v>0</v>
      </c>
      <c r="AW58" s="43">
        <v>10.199999999999999</v>
      </c>
      <c r="AX58" s="41">
        <f t="shared" si="36"/>
        <v>43.2</v>
      </c>
      <c r="AY58" s="69">
        <v>0.2</v>
      </c>
      <c r="AZ58" s="4">
        <v>474</v>
      </c>
      <c r="BA58" s="41">
        <f t="shared" si="37"/>
        <v>43.2</v>
      </c>
      <c r="BB58" s="7">
        <f t="shared" si="38"/>
        <v>20476.800000000003</v>
      </c>
      <c r="BC58" s="6">
        <v>0</v>
      </c>
      <c r="BD58" s="87">
        <f t="shared" si="39"/>
        <v>20476.800000000003</v>
      </c>
      <c r="BE58" s="58">
        <f t="shared" si="40"/>
        <v>0.60000000000000142</v>
      </c>
      <c r="BF58" s="11">
        <f t="shared" si="41"/>
        <v>284.40000000000146</v>
      </c>
    </row>
    <row r="59" spans="1:58" x14ac:dyDescent="0.25">
      <c r="A59" s="12" t="s">
        <v>106</v>
      </c>
      <c r="B59" s="3" t="s">
        <v>107</v>
      </c>
      <c r="C59" s="3" t="s">
        <v>397</v>
      </c>
      <c r="D59" s="3" t="s">
        <v>94</v>
      </c>
      <c r="E59" s="3">
        <v>2</v>
      </c>
      <c r="F59" s="3">
        <v>239</v>
      </c>
      <c r="G59" s="15" t="s">
        <v>116</v>
      </c>
      <c r="H59" s="42">
        <v>1.3</v>
      </c>
      <c r="I59" s="43">
        <v>0</v>
      </c>
      <c r="J59" s="41">
        <f t="shared" si="21"/>
        <v>1.3</v>
      </c>
      <c r="K59" s="67">
        <v>0</v>
      </c>
      <c r="L59" s="68">
        <v>0</v>
      </c>
      <c r="M59" s="38">
        <v>0</v>
      </c>
      <c r="N59" s="43">
        <v>0.4</v>
      </c>
      <c r="O59" s="43">
        <v>22.3</v>
      </c>
      <c r="P59" s="41">
        <f t="shared" si="22"/>
        <v>24</v>
      </c>
      <c r="Q59" s="69">
        <v>0</v>
      </c>
      <c r="R59" s="4">
        <v>474</v>
      </c>
      <c r="S59" s="41">
        <f t="shared" si="23"/>
        <v>24</v>
      </c>
      <c r="T59" s="7">
        <f t="shared" si="24"/>
        <v>11376</v>
      </c>
      <c r="U59" s="6">
        <f t="shared" si="25"/>
        <v>703.03679999999997</v>
      </c>
      <c r="V59" s="87">
        <f t="shared" si="26"/>
        <v>12079.0368</v>
      </c>
      <c r="W59" s="58">
        <v>0</v>
      </c>
      <c r="X59" s="11">
        <v>0</v>
      </c>
      <c r="Y59" s="42">
        <v>17.7</v>
      </c>
      <c r="Z59" s="43"/>
      <c r="AA59" s="41">
        <f t="shared" si="27"/>
        <v>17.7</v>
      </c>
      <c r="AB59" s="67"/>
      <c r="AC59" s="68"/>
      <c r="AD59" s="38">
        <v>0</v>
      </c>
      <c r="AE59" s="43">
        <v>0.4</v>
      </c>
      <c r="AF59" s="43">
        <v>5.8</v>
      </c>
      <c r="AG59" s="41">
        <f t="shared" si="28"/>
        <v>23.9</v>
      </c>
      <c r="AH59" s="69"/>
      <c r="AI59" s="4">
        <v>474</v>
      </c>
      <c r="AJ59" s="41">
        <f t="shared" si="29"/>
        <v>23.9</v>
      </c>
      <c r="AK59" s="7">
        <f t="shared" si="30"/>
        <v>11328.599999999999</v>
      </c>
      <c r="AL59" s="6">
        <v>0</v>
      </c>
      <c r="AM59" s="87">
        <f t="shared" si="31"/>
        <v>11328.599999999999</v>
      </c>
      <c r="AN59" s="58">
        <f t="shared" si="32"/>
        <v>-0.10000000000000142</v>
      </c>
      <c r="AO59" s="11">
        <f t="shared" si="33"/>
        <v>-47.400000000001455</v>
      </c>
      <c r="AP59" s="42">
        <v>17.7</v>
      </c>
      <c r="AQ59" s="43">
        <v>0</v>
      </c>
      <c r="AR59" s="41">
        <f t="shared" si="34"/>
        <v>17.7</v>
      </c>
      <c r="AS59" s="67">
        <v>0</v>
      </c>
      <c r="AT59" s="68">
        <v>0</v>
      </c>
      <c r="AU59" s="38">
        <f t="shared" si="35"/>
        <v>0</v>
      </c>
      <c r="AV59" s="43">
        <v>0.4</v>
      </c>
      <c r="AW59" s="43">
        <v>5.8</v>
      </c>
      <c r="AX59" s="41">
        <f t="shared" si="36"/>
        <v>23.9</v>
      </c>
      <c r="AY59" s="69">
        <v>0</v>
      </c>
      <c r="AZ59" s="4">
        <v>474</v>
      </c>
      <c r="BA59" s="41">
        <f t="shared" si="37"/>
        <v>23.9</v>
      </c>
      <c r="BB59" s="7">
        <f t="shared" si="38"/>
        <v>11328.599999999999</v>
      </c>
      <c r="BC59" s="6">
        <v>0</v>
      </c>
      <c r="BD59" s="87">
        <f t="shared" si="39"/>
        <v>11328.599999999999</v>
      </c>
      <c r="BE59" s="58">
        <f t="shared" si="40"/>
        <v>0</v>
      </c>
      <c r="BF59" s="11">
        <f t="shared" si="41"/>
        <v>0</v>
      </c>
    </row>
    <row r="60" spans="1:58" x14ac:dyDescent="0.25">
      <c r="A60" s="12" t="s">
        <v>92</v>
      </c>
      <c r="B60" s="3" t="s">
        <v>93</v>
      </c>
      <c r="C60" s="3" t="s">
        <v>397</v>
      </c>
      <c r="D60" s="3" t="s">
        <v>94</v>
      </c>
      <c r="E60" s="3">
        <v>2</v>
      </c>
      <c r="F60" s="3">
        <v>240</v>
      </c>
      <c r="G60" s="15" t="s">
        <v>100</v>
      </c>
      <c r="H60" s="42">
        <v>29.4</v>
      </c>
      <c r="I60" s="43">
        <v>2.8</v>
      </c>
      <c r="J60" s="41">
        <f t="shared" si="21"/>
        <v>32.199999999999996</v>
      </c>
      <c r="K60" s="67">
        <v>0</v>
      </c>
      <c r="L60" s="68">
        <v>0</v>
      </c>
      <c r="M60" s="38">
        <v>0</v>
      </c>
      <c r="N60" s="43">
        <v>7.9</v>
      </c>
      <c r="O60" s="43">
        <v>33.700000000000003</v>
      </c>
      <c r="P60" s="41">
        <f t="shared" si="22"/>
        <v>73.8</v>
      </c>
      <c r="Q60" s="69">
        <v>0</v>
      </c>
      <c r="R60" s="4">
        <v>404</v>
      </c>
      <c r="S60" s="41">
        <f t="shared" si="23"/>
        <v>73.8</v>
      </c>
      <c r="T60" s="7">
        <f t="shared" si="24"/>
        <v>29815.199999999997</v>
      </c>
      <c r="U60" s="6">
        <f t="shared" si="25"/>
        <v>1842.57936</v>
      </c>
      <c r="V60" s="87">
        <f t="shared" si="26"/>
        <v>31657.779359999997</v>
      </c>
      <c r="W60" s="58">
        <v>0</v>
      </c>
      <c r="X60" s="11">
        <v>0</v>
      </c>
      <c r="Y60" s="42">
        <v>57.6</v>
      </c>
      <c r="Z60" s="43">
        <v>2.8</v>
      </c>
      <c r="AA60" s="41">
        <f t="shared" si="27"/>
        <v>60.4</v>
      </c>
      <c r="AB60" s="67"/>
      <c r="AC60" s="68"/>
      <c r="AD60" s="38">
        <v>0</v>
      </c>
      <c r="AE60" s="43">
        <v>0.2</v>
      </c>
      <c r="AF60" s="43">
        <v>13.2</v>
      </c>
      <c r="AG60" s="41">
        <f t="shared" si="28"/>
        <v>73.8</v>
      </c>
      <c r="AH60" s="69"/>
      <c r="AI60" s="4">
        <v>404</v>
      </c>
      <c r="AJ60" s="41">
        <f t="shared" si="29"/>
        <v>73.8</v>
      </c>
      <c r="AK60" s="7">
        <f t="shared" si="30"/>
        <v>29815.199999999997</v>
      </c>
      <c r="AL60" s="6">
        <v>0</v>
      </c>
      <c r="AM60" s="87">
        <f t="shared" si="31"/>
        <v>29815.199999999997</v>
      </c>
      <c r="AN60" s="58">
        <f t="shared" si="32"/>
        <v>0</v>
      </c>
      <c r="AO60" s="11">
        <f t="shared" si="33"/>
        <v>0</v>
      </c>
      <c r="AP60" s="42">
        <v>57.6</v>
      </c>
      <c r="AQ60" s="43">
        <v>2.8</v>
      </c>
      <c r="AR60" s="41">
        <f t="shared" si="34"/>
        <v>60.4</v>
      </c>
      <c r="AS60" s="67">
        <v>0</v>
      </c>
      <c r="AT60" s="68">
        <v>0</v>
      </c>
      <c r="AU60" s="38">
        <f t="shared" si="35"/>
        <v>0</v>
      </c>
      <c r="AV60" s="43">
        <v>0.2</v>
      </c>
      <c r="AW60" s="43">
        <v>13.2</v>
      </c>
      <c r="AX60" s="41">
        <f t="shared" si="36"/>
        <v>73.8</v>
      </c>
      <c r="AY60" s="69">
        <v>0</v>
      </c>
      <c r="AZ60" s="4">
        <v>404</v>
      </c>
      <c r="BA60" s="41">
        <f t="shared" si="37"/>
        <v>73.8</v>
      </c>
      <c r="BB60" s="7">
        <f t="shared" si="38"/>
        <v>29815.199999999997</v>
      </c>
      <c r="BC60" s="6">
        <v>0</v>
      </c>
      <c r="BD60" s="87">
        <f t="shared" si="39"/>
        <v>29815.199999999997</v>
      </c>
      <c r="BE60" s="58">
        <f t="shared" si="40"/>
        <v>0</v>
      </c>
      <c r="BF60" s="11">
        <f t="shared" si="41"/>
        <v>0</v>
      </c>
    </row>
    <row r="61" spans="1:58" x14ac:dyDescent="0.25">
      <c r="A61" s="12" t="s">
        <v>118</v>
      </c>
      <c r="B61" s="3" t="s">
        <v>119</v>
      </c>
      <c r="C61" s="3" t="s">
        <v>397</v>
      </c>
      <c r="D61" s="3" t="s">
        <v>94</v>
      </c>
      <c r="E61" s="3">
        <v>2</v>
      </c>
      <c r="F61" s="3">
        <v>278</v>
      </c>
      <c r="G61" s="15" t="s">
        <v>120</v>
      </c>
      <c r="H61" s="42">
        <v>0</v>
      </c>
      <c r="I61" s="43">
        <v>0</v>
      </c>
      <c r="J61" s="41">
        <f t="shared" si="21"/>
        <v>0</v>
      </c>
      <c r="K61" s="67">
        <v>0</v>
      </c>
      <c r="L61" s="68">
        <v>0</v>
      </c>
      <c r="M61" s="38">
        <v>0</v>
      </c>
      <c r="N61" s="43">
        <v>0.1</v>
      </c>
      <c r="O61" s="43">
        <v>83.5</v>
      </c>
      <c r="P61" s="41">
        <f t="shared" si="22"/>
        <v>83.6</v>
      </c>
      <c r="Q61" s="69">
        <v>0</v>
      </c>
      <c r="R61" s="4">
        <v>474</v>
      </c>
      <c r="S61" s="41">
        <f t="shared" si="23"/>
        <v>83.6</v>
      </c>
      <c r="T61" s="7">
        <f t="shared" si="24"/>
        <v>39626.399999999994</v>
      </c>
      <c r="U61" s="6">
        <f t="shared" si="25"/>
        <v>2448.9115199999997</v>
      </c>
      <c r="V61" s="87">
        <f t="shared" si="26"/>
        <v>42075.311519999996</v>
      </c>
      <c r="W61" s="58">
        <v>0</v>
      </c>
      <c r="X61" s="11">
        <v>0</v>
      </c>
      <c r="Y61" s="42">
        <v>72.8</v>
      </c>
      <c r="Z61" s="43"/>
      <c r="AA61" s="41">
        <f t="shared" si="27"/>
        <v>72.8</v>
      </c>
      <c r="AB61" s="67"/>
      <c r="AC61" s="68"/>
      <c r="AD61" s="38">
        <v>0</v>
      </c>
      <c r="AE61" s="43"/>
      <c r="AF61" s="43">
        <v>10.5</v>
      </c>
      <c r="AG61" s="41">
        <f t="shared" si="28"/>
        <v>83.3</v>
      </c>
      <c r="AH61" s="69"/>
      <c r="AI61" s="4">
        <v>474</v>
      </c>
      <c r="AJ61" s="41">
        <f t="shared" si="29"/>
        <v>83.3</v>
      </c>
      <c r="AK61" s="7">
        <f t="shared" si="30"/>
        <v>39484.199999999997</v>
      </c>
      <c r="AL61" s="6">
        <v>0</v>
      </c>
      <c r="AM61" s="87">
        <f t="shared" si="31"/>
        <v>39484.199999999997</v>
      </c>
      <c r="AN61" s="58">
        <f t="shared" si="32"/>
        <v>-0.29999999999999716</v>
      </c>
      <c r="AO61" s="11">
        <f t="shared" si="33"/>
        <v>-142.19999999999709</v>
      </c>
      <c r="AP61" s="42">
        <v>72.8</v>
      </c>
      <c r="AQ61" s="43">
        <v>0</v>
      </c>
      <c r="AR61" s="41">
        <f t="shared" si="34"/>
        <v>72.8</v>
      </c>
      <c r="AS61" s="67">
        <v>0</v>
      </c>
      <c r="AT61" s="68">
        <v>0</v>
      </c>
      <c r="AU61" s="38">
        <f t="shared" si="35"/>
        <v>0</v>
      </c>
      <c r="AV61" s="43">
        <v>0</v>
      </c>
      <c r="AW61" s="43">
        <v>10.5</v>
      </c>
      <c r="AX61" s="41">
        <f t="shared" si="36"/>
        <v>83.3</v>
      </c>
      <c r="AY61" s="69">
        <v>0</v>
      </c>
      <c r="AZ61" s="4">
        <v>474</v>
      </c>
      <c r="BA61" s="41">
        <f t="shared" si="37"/>
        <v>83.3</v>
      </c>
      <c r="BB61" s="7">
        <f t="shared" si="38"/>
        <v>39484.199999999997</v>
      </c>
      <c r="BC61" s="6">
        <v>0</v>
      </c>
      <c r="BD61" s="87">
        <f t="shared" si="39"/>
        <v>39484.199999999997</v>
      </c>
      <c r="BE61" s="58">
        <f t="shared" si="40"/>
        <v>0</v>
      </c>
      <c r="BF61" s="11">
        <f t="shared" si="41"/>
        <v>0</v>
      </c>
    </row>
    <row r="62" spans="1:58" x14ac:dyDescent="0.25">
      <c r="A62" s="12" t="s">
        <v>106</v>
      </c>
      <c r="B62" s="3" t="s">
        <v>107</v>
      </c>
      <c r="C62" s="3" t="s">
        <v>397</v>
      </c>
      <c r="D62" s="3" t="s">
        <v>94</v>
      </c>
      <c r="E62" s="3">
        <v>2</v>
      </c>
      <c r="F62" s="3">
        <v>309</v>
      </c>
      <c r="G62" s="15" t="s">
        <v>117</v>
      </c>
      <c r="H62" s="42">
        <v>6.2</v>
      </c>
      <c r="I62" s="43">
        <v>0</v>
      </c>
      <c r="J62" s="41">
        <f t="shared" si="21"/>
        <v>6.2</v>
      </c>
      <c r="K62" s="67">
        <v>0</v>
      </c>
      <c r="L62" s="68">
        <v>0</v>
      </c>
      <c r="M62" s="38">
        <v>0</v>
      </c>
      <c r="N62" s="43">
        <v>4.0999999999999996</v>
      </c>
      <c r="O62" s="43">
        <v>48.6</v>
      </c>
      <c r="P62" s="41">
        <f t="shared" si="22"/>
        <v>58.900000000000006</v>
      </c>
      <c r="Q62" s="69">
        <v>2.2000000000000002</v>
      </c>
      <c r="R62" s="4">
        <v>474</v>
      </c>
      <c r="S62" s="41">
        <f t="shared" si="23"/>
        <v>58.900000000000006</v>
      </c>
      <c r="T62" s="7">
        <f t="shared" si="24"/>
        <v>27918.600000000002</v>
      </c>
      <c r="U62" s="6">
        <f t="shared" si="25"/>
        <v>1725.3694800000001</v>
      </c>
      <c r="V62" s="87">
        <f t="shared" si="26"/>
        <v>29643.969480000003</v>
      </c>
      <c r="W62" s="58">
        <v>0</v>
      </c>
      <c r="X62" s="11">
        <v>0</v>
      </c>
      <c r="Y62" s="42">
        <v>16.7</v>
      </c>
      <c r="Z62" s="43"/>
      <c r="AA62" s="41">
        <f t="shared" si="27"/>
        <v>16.7</v>
      </c>
      <c r="AB62" s="67"/>
      <c r="AC62" s="68"/>
      <c r="AD62" s="38">
        <v>0</v>
      </c>
      <c r="AE62" s="43">
        <v>0.9</v>
      </c>
      <c r="AF62" s="43">
        <v>42.5</v>
      </c>
      <c r="AG62" s="41">
        <f t="shared" si="28"/>
        <v>60.099999999999994</v>
      </c>
      <c r="AH62" s="69">
        <v>2.2000000000000002</v>
      </c>
      <c r="AI62" s="4">
        <v>474</v>
      </c>
      <c r="AJ62" s="41">
        <f t="shared" si="29"/>
        <v>60.099999999999994</v>
      </c>
      <c r="AK62" s="7">
        <f t="shared" si="30"/>
        <v>28487.399999999998</v>
      </c>
      <c r="AL62" s="6">
        <v>0</v>
      </c>
      <c r="AM62" s="87">
        <f t="shared" si="31"/>
        <v>28487.399999999998</v>
      </c>
      <c r="AN62" s="58">
        <f t="shared" si="32"/>
        <v>1.1999999999999886</v>
      </c>
      <c r="AO62" s="11">
        <f t="shared" si="33"/>
        <v>568.79999999999563</v>
      </c>
      <c r="AP62" s="42">
        <v>16.7</v>
      </c>
      <c r="AQ62" s="43">
        <v>0</v>
      </c>
      <c r="AR62" s="41">
        <f t="shared" si="34"/>
        <v>16.7</v>
      </c>
      <c r="AS62" s="67">
        <v>0</v>
      </c>
      <c r="AT62" s="68">
        <v>0</v>
      </c>
      <c r="AU62" s="38">
        <f t="shared" si="35"/>
        <v>0</v>
      </c>
      <c r="AV62" s="43">
        <v>0.9</v>
      </c>
      <c r="AW62" s="43">
        <v>42.5</v>
      </c>
      <c r="AX62" s="41">
        <f t="shared" si="36"/>
        <v>60.099999999999994</v>
      </c>
      <c r="AY62" s="69">
        <v>0.2</v>
      </c>
      <c r="AZ62" s="4">
        <v>474</v>
      </c>
      <c r="BA62" s="41">
        <f t="shared" si="37"/>
        <v>60.099999999999994</v>
      </c>
      <c r="BB62" s="7">
        <f t="shared" si="38"/>
        <v>28487.399999999998</v>
      </c>
      <c r="BC62" s="6">
        <v>0</v>
      </c>
      <c r="BD62" s="87">
        <f t="shared" si="39"/>
        <v>28487.399999999998</v>
      </c>
      <c r="BE62" s="58">
        <f t="shared" si="40"/>
        <v>0</v>
      </c>
      <c r="BF62" s="11">
        <f t="shared" si="41"/>
        <v>0</v>
      </c>
    </row>
    <row r="63" spans="1:58" x14ac:dyDescent="0.25">
      <c r="A63" s="12" t="s">
        <v>124</v>
      </c>
      <c r="B63" s="3" t="s">
        <v>102</v>
      </c>
      <c r="C63" s="3" t="s">
        <v>398</v>
      </c>
      <c r="D63" s="3" t="s">
        <v>122</v>
      </c>
      <c r="E63" s="3">
        <v>2</v>
      </c>
      <c r="F63" s="3">
        <v>9</v>
      </c>
      <c r="G63" s="15" t="s">
        <v>125</v>
      </c>
      <c r="H63" s="42">
        <v>0</v>
      </c>
      <c r="I63" s="43">
        <v>0</v>
      </c>
      <c r="J63" s="41">
        <f t="shared" si="21"/>
        <v>0</v>
      </c>
      <c r="K63" s="67">
        <v>0</v>
      </c>
      <c r="L63" s="68">
        <v>29.1</v>
      </c>
      <c r="M63" s="38">
        <v>29.1</v>
      </c>
      <c r="N63" s="43">
        <v>0</v>
      </c>
      <c r="O63" s="43">
        <v>7.3</v>
      </c>
      <c r="P63" s="41">
        <f t="shared" si="22"/>
        <v>36.4</v>
      </c>
      <c r="Q63" s="69">
        <v>40.1</v>
      </c>
      <c r="R63" s="4">
        <v>568</v>
      </c>
      <c r="S63" s="41">
        <f t="shared" si="23"/>
        <v>36.4</v>
      </c>
      <c r="T63" s="7">
        <f t="shared" si="24"/>
        <v>20675.2</v>
      </c>
      <c r="U63" s="6">
        <f t="shared" si="25"/>
        <v>1277.7273600000001</v>
      </c>
      <c r="V63" s="87">
        <f t="shared" si="26"/>
        <v>21952.927360000001</v>
      </c>
      <c r="W63" s="58">
        <v>0</v>
      </c>
      <c r="X63" s="11">
        <v>0</v>
      </c>
      <c r="Y63" s="42"/>
      <c r="Z63" s="43"/>
      <c r="AA63" s="41">
        <f t="shared" si="27"/>
        <v>0</v>
      </c>
      <c r="AB63" s="67"/>
      <c r="AC63" s="68">
        <v>29</v>
      </c>
      <c r="AD63" s="38">
        <v>29.1</v>
      </c>
      <c r="AE63" s="43"/>
      <c r="AF63" s="43">
        <v>7.3</v>
      </c>
      <c r="AG63" s="41">
        <f t="shared" si="28"/>
        <v>36.299999999999997</v>
      </c>
      <c r="AH63" s="69">
        <v>40.200000000000003</v>
      </c>
      <c r="AI63" s="4">
        <v>568</v>
      </c>
      <c r="AJ63" s="41">
        <f t="shared" si="29"/>
        <v>36.299999999999997</v>
      </c>
      <c r="AK63" s="7">
        <f t="shared" si="30"/>
        <v>20618.399999999998</v>
      </c>
      <c r="AL63" s="6">
        <v>0</v>
      </c>
      <c r="AM63" s="87">
        <f t="shared" si="31"/>
        <v>20618.399999999998</v>
      </c>
      <c r="AN63" s="58">
        <f t="shared" si="32"/>
        <v>-0.10000000000000142</v>
      </c>
      <c r="AO63" s="11">
        <f t="shared" si="33"/>
        <v>-56.80000000000291</v>
      </c>
      <c r="AP63" s="42">
        <v>0</v>
      </c>
      <c r="AQ63" s="43">
        <v>0</v>
      </c>
      <c r="AR63" s="41">
        <f t="shared" si="34"/>
        <v>0</v>
      </c>
      <c r="AS63" s="67">
        <v>0</v>
      </c>
      <c r="AT63" s="68">
        <v>28.4</v>
      </c>
      <c r="AU63" s="38">
        <f t="shared" si="35"/>
        <v>28.4</v>
      </c>
      <c r="AV63" s="43">
        <v>0</v>
      </c>
      <c r="AW63" s="43">
        <v>7.5</v>
      </c>
      <c r="AX63" s="41">
        <f t="shared" si="36"/>
        <v>35.9</v>
      </c>
      <c r="AY63" s="69">
        <v>40.200000000000003</v>
      </c>
      <c r="AZ63" s="4">
        <v>568</v>
      </c>
      <c r="BA63" s="41">
        <f t="shared" si="37"/>
        <v>35.9</v>
      </c>
      <c r="BB63" s="7">
        <f t="shared" si="38"/>
        <v>20391.2</v>
      </c>
      <c r="BC63" s="6">
        <v>0</v>
      </c>
      <c r="BD63" s="87">
        <f t="shared" si="39"/>
        <v>20391.2</v>
      </c>
      <c r="BE63" s="58">
        <f t="shared" si="40"/>
        <v>-0.39999999999999858</v>
      </c>
      <c r="BF63" s="11">
        <f t="shared" si="41"/>
        <v>-227.19999999999709</v>
      </c>
    </row>
    <row r="64" spans="1:58" x14ac:dyDescent="0.25">
      <c r="A64" s="12" t="s">
        <v>129</v>
      </c>
      <c r="B64" s="3" t="s">
        <v>102</v>
      </c>
      <c r="C64" s="3" t="s">
        <v>398</v>
      </c>
      <c r="D64" s="3" t="s">
        <v>122</v>
      </c>
      <c r="E64" s="3">
        <v>2</v>
      </c>
      <c r="F64" s="3">
        <v>203</v>
      </c>
      <c r="G64" s="15" t="s">
        <v>130</v>
      </c>
      <c r="H64" s="42">
        <v>7</v>
      </c>
      <c r="I64" s="43">
        <v>0</v>
      </c>
      <c r="J64" s="41">
        <f t="shared" si="21"/>
        <v>7</v>
      </c>
      <c r="K64" s="97">
        <v>19</v>
      </c>
      <c r="L64" s="97">
        <v>75.2</v>
      </c>
      <c r="M64" s="98">
        <v>94.2</v>
      </c>
      <c r="N64" s="43">
        <v>0.5</v>
      </c>
      <c r="O64" s="43">
        <v>112.8</v>
      </c>
      <c r="P64" s="41">
        <f t="shared" si="22"/>
        <v>205</v>
      </c>
      <c r="Q64" s="69"/>
      <c r="R64" s="4">
        <v>568</v>
      </c>
      <c r="S64" s="41">
        <f t="shared" si="23"/>
        <v>205</v>
      </c>
      <c r="T64" s="7">
        <f t="shared" si="24"/>
        <v>116440</v>
      </c>
      <c r="U64" s="6">
        <f t="shared" si="25"/>
        <v>7195.9920000000002</v>
      </c>
      <c r="V64" s="87">
        <f t="shared" si="26"/>
        <v>123635.992</v>
      </c>
      <c r="W64" s="58">
        <v>42.800000000000011</v>
      </c>
      <c r="X64" s="11">
        <v>24310.400000000009</v>
      </c>
      <c r="Y64" s="42">
        <v>71.8</v>
      </c>
      <c r="Z64" s="43"/>
      <c r="AA64" s="41">
        <f t="shared" si="27"/>
        <v>71.8</v>
      </c>
      <c r="AB64" s="97"/>
      <c r="AC64" s="97">
        <v>94.2</v>
      </c>
      <c r="AD64" s="98">
        <v>94.2</v>
      </c>
      <c r="AE64" s="43"/>
      <c r="AF64" s="43">
        <v>49.2</v>
      </c>
      <c r="AG64" s="41">
        <f t="shared" si="28"/>
        <v>215.2</v>
      </c>
      <c r="AH64" s="69">
        <v>5.8</v>
      </c>
      <c r="AI64" s="4">
        <v>568</v>
      </c>
      <c r="AJ64" s="41">
        <f t="shared" si="29"/>
        <v>215.2</v>
      </c>
      <c r="AK64" s="7">
        <f t="shared" si="30"/>
        <v>122233.59999999999</v>
      </c>
      <c r="AL64" s="6">
        <v>0</v>
      </c>
      <c r="AM64" s="87">
        <f t="shared" si="31"/>
        <v>122233.59999999999</v>
      </c>
      <c r="AN64" s="58">
        <f t="shared" si="32"/>
        <v>10.199999999999989</v>
      </c>
      <c r="AO64" s="11">
        <f t="shared" si="33"/>
        <v>5793.5999999999913</v>
      </c>
      <c r="AP64" s="42">
        <v>68.099999999999994</v>
      </c>
      <c r="AQ64" s="43">
        <v>0</v>
      </c>
      <c r="AR64" s="41">
        <f t="shared" si="34"/>
        <v>68.099999999999994</v>
      </c>
      <c r="AS64" s="97">
        <v>0</v>
      </c>
      <c r="AT64" s="97">
        <v>94.2</v>
      </c>
      <c r="AU64" s="38">
        <f t="shared" si="35"/>
        <v>94.2</v>
      </c>
      <c r="AV64" s="43">
        <v>0</v>
      </c>
      <c r="AW64" s="43">
        <v>52.9</v>
      </c>
      <c r="AX64" s="41">
        <f t="shared" si="36"/>
        <v>215.20000000000002</v>
      </c>
      <c r="AY64" s="69">
        <v>30</v>
      </c>
      <c r="AZ64" s="4">
        <v>568</v>
      </c>
      <c r="BA64" s="41">
        <f t="shared" si="37"/>
        <v>215.20000000000002</v>
      </c>
      <c r="BB64" s="7">
        <f t="shared" si="38"/>
        <v>122233.60000000001</v>
      </c>
      <c r="BC64" s="6">
        <v>0</v>
      </c>
      <c r="BD64" s="87">
        <f t="shared" si="39"/>
        <v>122233.60000000001</v>
      </c>
      <c r="BE64" s="58">
        <f t="shared" si="40"/>
        <v>0</v>
      </c>
      <c r="BF64" s="11">
        <f t="shared" si="41"/>
        <v>0</v>
      </c>
    </row>
    <row r="65" spans="1:58" x14ac:dyDescent="0.25">
      <c r="A65" s="12" t="s">
        <v>131</v>
      </c>
      <c r="B65" s="3" t="s">
        <v>102</v>
      </c>
      <c r="C65" s="3" t="s">
        <v>397</v>
      </c>
      <c r="D65" s="3" t="s">
        <v>122</v>
      </c>
      <c r="E65" s="3">
        <v>2</v>
      </c>
      <c r="F65" s="3">
        <v>204</v>
      </c>
      <c r="G65" s="15" t="s">
        <v>132</v>
      </c>
      <c r="H65" s="42">
        <v>2.9</v>
      </c>
      <c r="I65" s="43">
        <v>0</v>
      </c>
      <c r="J65" s="41">
        <f t="shared" si="21"/>
        <v>2.9</v>
      </c>
      <c r="K65" s="67">
        <v>44</v>
      </c>
      <c r="L65" s="68">
        <v>0</v>
      </c>
      <c r="M65" s="38">
        <v>44</v>
      </c>
      <c r="N65" s="43">
        <v>0</v>
      </c>
      <c r="O65" s="43">
        <v>25.3</v>
      </c>
      <c r="P65" s="41">
        <f t="shared" si="22"/>
        <v>50.2</v>
      </c>
      <c r="Q65" s="69">
        <v>0</v>
      </c>
      <c r="R65" s="4">
        <v>568</v>
      </c>
      <c r="S65" s="41">
        <f t="shared" si="23"/>
        <v>50.2</v>
      </c>
      <c r="T65" s="7">
        <f t="shared" si="24"/>
        <v>28513.600000000002</v>
      </c>
      <c r="U65" s="6">
        <f t="shared" si="25"/>
        <v>1762.1404800000003</v>
      </c>
      <c r="V65" s="87">
        <f t="shared" si="26"/>
        <v>30275.740480000004</v>
      </c>
      <c r="W65" s="58">
        <v>0</v>
      </c>
      <c r="X65" s="11">
        <v>0</v>
      </c>
      <c r="Y65" s="42">
        <v>22.15</v>
      </c>
      <c r="Z65" s="43"/>
      <c r="AA65" s="41">
        <f t="shared" si="27"/>
        <v>22.15</v>
      </c>
      <c r="AB65" s="67">
        <v>39.1</v>
      </c>
      <c r="AC65" s="68"/>
      <c r="AD65" s="38">
        <v>44</v>
      </c>
      <c r="AE65" s="43"/>
      <c r="AF65" s="43">
        <v>8.5</v>
      </c>
      <c r="AG65" s="41">
        <f t="shared" si="28"/>
        <v>50.2</v>
      </c>
      <c r="AH65" s="69"/>
      <c r="AI65" s="4">
        <v>568</v>
      </c>
      <c r="AJ65" s="41">
        <f t="shared" si="29"/>
        <v>50.2</v>
      </c>
      <c r="AK65" s="7">
        <f t="shared" si="30"/>
        <v>28513.600000000002</v>
      </c>
      <c r="AL65" s="6">
        <v>0</v>
      </c>
      <c r="AM65" s="87">
        <f t="shared" si="31"/>
        <v>28513.600000000002</v>
      </c>
      <c r="AN65" s="58">
        <f t="shared" si="32"/>
        <v>0</v>
      </c>
      <c r="AO65" s="11">
        <f t="shared" si="33"/>
        <v>0</v>
      </c>
      <c r="AP65" s="42">
        <v>24.7</v>
      </c>
      <c r="AQ65" s="43">
        <v>0</v>
      </c>
      <c r="AR65" s="41">
        <f t="shared" si="34"/>
        <v>24.7</v>
      </c>
      <c r="AS65" s="67">
        <v>44</v>
      </c>
      <c r="AT65" s="68">
        <v>0</v>
      </c>
      <c r="AU65" s="38">
        <f t="shared" si="35"/>
        <v>44</v>
      </c>
      <c r="AV65" s="43">
        <v>0</v>
      </c>
      <c r="AW65" s="43">
        <v>3.5</v>
      </c>
      <c r="AX65" s="41">
        <f t="shared" si="36"/>
        <v>50.2</v>
      </c>
      <c r="AY65" s="69">
        <v>0</v>
      </c>
      <c r="AZ65" s="4">
        <v>568</v>
      </c>
      <c r="BA65" s="41">
        <f t="shared" si="37"/>
        <v>50.2</v>
      </c>
      <c r="BB65" s="7">
        <f t="shared" si="38"/>
        <v>28513.600000000002</v>
      </c>
      <c r="BC65" s="6">
        <v>0</v>
      </c>
      <c r="BD65" s="87">
        <f t="shared" si="39"/>
        <v>28513.600000000002</v>
      </c>
      <c r="BE65" s="58">
        <f t="shared" si="40"/>
        <v>0</v>
      </c>
      <c r="BF65" s="11">
        <f t="shared" si="41"/>
        <v>0</v>
      </c>
    </row>
    <row r="66" spans="1:58" x14ac:dyDescent="0.25">
      <c r="A66" s="12" t="s">
        <v>131</v>
      </c>
      <c r="B66" s="3" t="s">
        <v>102</v>
      </c>
      <c r="C66" s="3" t="s">
        <v>397</v>
      </c>
      <c r="D66" s="3" t="s">
        <v>122</v>
      </c>
      <c r="E66" s="3">
        <v>2</v>
      </c>
      <c r="F66" s="3">
        <v>205</v>
      </c>
      <c r="G66" s="15" t="s">
        <v>133</v>
      </c>
      <c r="H66" s="42">
        <v>1.6</v>
      </c>
      <c r="I66" s="43">
        <v>0</v>
      </c>
      <c r="J66" s="41">
        <f t="shared" si="21"/>
        <v>1.6</v>
      </c>
      <c r="K66" s="67">
        <v>0</v>
      </c>
      <c r="L66" s="68">
        <v>0</v>
      </c>
      <c r="M66" s="38">
        <v>0</v>
      </c>
      <c r="N66" s="43">
        <v>7</v>
      </c>
      <c r="O66" s="43">
        <v>41.8</v>
      </c>
      <c r="P66" s="41">
        <f t="shared" si="22"/>
        <v>50.4</v>
      </c>
      <c r="Q66" s="69">
        <v>0</v>
      </c>
      <c r="R66" s="4">
        <v>568</v>
      </c>
      <c r="S66" s="41">
        <f t="shared" si="23"/>
        <v>50.4</v>
      </c>
      <c r="T66" s="7">
        <f t="shared" si="24"/>
        <v>28627.200000000001</v>
      </c>
      <c r="U66" s="6">
        <f t="shared" si="25"/>
        <v>1769.1609600000002</v>
      </c>
      <c r="V66" s="87">
        <f t="shared" si="26"/>
        <v>30396.360960000002</v>
      </c>
      <c r="W66" s="58">
        <v>0</v>
      </c>
      <c r="X66" s="11">
        <v>0</v>
      </c>
      <c r="Y66" s="42">
        <v>8</v>
      </c>
      <c r="Z66" s="43"/>
      <c r="AA66" s="41">
        <f t="shared" si="27"/>
        <v>8</v>
      </c>
      <c r="AB66" s="67"/>
      <c r="AC66" s="68"/>
      <c r="AD66" s="38">
        <v>0</v>
      </c>
      <c r="AE66" s="43">
        <v>6.2</v>
      </c>
      <c r="AF66" s="43">
        <v>36.200000000000003</v>
      </c>
      <c r="AG66" s="41">
        <f t="shared" si="28"/>
        <v>50.400000000000006</v>
      </c>
      <c r="AH66" s="69"/>
      <c r="AI66" s="4">
        <v>568</v>
      </c>
      <c r="AJ66" s="41">
        <f t="shared" si="29"/>
        <v>50.400000000000006</v>
      </c>
      <c r="AK66" s="7">
        <f t="shared" si="30"/>
        <v>28627.200000000004</v>
      </c>
      <c r="AL66" s="6">
        <v>0</v>
      </c>
      <c r="AM66" s="87">
        <f t="shared" si="31"/>
        <v>28627.200000000004</v>
      </c>
      <c r="AN66" s="58">
        <f t="shared" si="32"/>
        <v>0</v>
      </c>
      <c r="AO66" s="11">
        <f t="shared" si="33"/>
        <v>0</v>
      </c>
      <c r="AP66" s="42">
        <v>8</v>
      </c>
      <c r="AQ66" s="43">
        <v>0</v>
      </c>
      <c r="AR66" s="41">
        <f t="shared" si="34"/>
        <v>8</v>
      </c>
      <c r="AS66" s="67">
        <v>0</v>
      </c>
      <c r="AT66" s="68">
        <v>0</v>
      </c>
      <c r="AU66" s="38">
        <f t="shared" si="35"/>
        <v>0</v>
      </c>
      <c r="AV66" s="43">
        <v>3.9</v>
      </c>
      <c r="AW66" s="43">
        <v>38.5</v>
      </c>
      <c r="AX66" s="41">
        <f t="shared" si="36"/>
        <v>50.4</v>
      </c>
      <c r="AY66" s="69">
        <v>0</v>
      </c>
      <c r="AZ66" s="4">
        <v>568</v>
      </c>
      <c r="BA66" s="41">
        <f t="shared" si="37"/>
        <v>50.4</v>
      </c>
      <c r="BB66" s="7">
        <f t="shared" si="38"/>
        <v>28627.200000000001</v>
      </c>
      <c r="BC66" s="6">
        <v>0</v>
      </c>
      <c r="BD66" s="87">
        <f t="shared" si="39"/>
        <v>28627.200000000001</v>
      </c>
      <c r="BE66" s="58">
        <f t="shared" si="40"/>
        <v>0</v>
      </c>
      <c r="BF66" s="11">
        <f t="shared" si="41"/>
        <v>0</v>
      </c>
    </row>
    <row r="67" spans="1:58" x14ac:dyDescent="0.25">
      <c r="A67" s="12" t="s">
        <v>131</v>
      </c>
      <c r="B67" s="3" t="s">
        <v>102</v>
      </c>
      <c r="C67" s="3" t="s">
        <v>397</v>
      </c>
      <c r="D67" s="47" t="s">
        <v>122</v>
      </c>
      <c r="E67" s="47">
        <v>2</v>
      </c>
      <c r="F67" s="47">
        <v>206</v>
      </c>
      <c r="G67" s="48" t="s">
        <v>134</v>
      </c>
      <c r="H67" s="42">
        <v>10.1</v>
      </c>
      <c r="I67" s="43">
        <v>0</v>
      </c>
      <c r="J67" s="41">
        <f t="shared" si="21"/>
        <v>10.1</v>
      </c>
      <c r="K67" s="67">
        <v>0</v>
      </c>
      <c r="L67" s="68">
        <v>0</v>
      </c>
      <c r="M67" s="38">
        <v>0</v>
      </c>
      <c r="N67" s="43">
        <v>0</v>
      </c>
      <c r="O67" s="43">
        <v>58</v>
      </c>
      <c r="P67" s="41">
        <f t="shared" si="22"/>
        <v>68.099999999999994</v>
      </c>
      <c r="Q67" s="69">
        <v>0</v>
      </c>
      <c r="R67" s="4">
        <v>568</v>
      </c>
      <c r="S67" s="41">
        <f t="shared" si="23"/>
        <v>68.099999999999994</v>
      </c>
      <c r="T67" s="7">
        <f t="shared" si="24"/>
        <v>38680.799999999996</v>
      </c>
      <c r="U67" s="6">
        <f t="shared" si="25"/>
        <v>2390.4734399999998</v>
      </c>
      <c r="V67" s="87">
        <f t="shared" si="26"/>
        <v>41071.273439999997</v>
      </c>
      <c r="W67" s="58">
        <v>-0.39999999999999147</v>
      </c>
      <c r="X67" s="11">
        <v>-227.19999999999709</v>
      </c>
      <c r="Y67" s="42">
        <v>36.1</v>
      </c>
      <c r="Z67" s="43"/>
      <c r="AA67" s="41">
        <f t="shared" si="27"/>
        <v>36.1</v>
      </c>
      <c r="AB67" s="67"/>
      <c r="AC67" s="68"/>
      <c r="AD67" s="38">
        <v>0</v>
      </c>
      <c r="AE67" s="43"/>
      <c r="AF67" s="43">
        <v>28.9</v>
      </c>
      <c r="AG67" s="41">
        <f t="shared" si="28"/>
        <v>65</v>
      </c>
      <c r="AH67" s="69"/>
      <c r="AI67" s="4">
        <v>568</v>
      </c>
      <c r="AJ67" s="41">
        <f t="shared" si="29"/>
        <v>65</v>
      </c>
      <c r="AK67" s="7">
        <f t="shared" si="30"/>
        <v>36920</v>
      </c>
      <c r="AL67" s="6">
        <v>0</v>
      </c>
      <c r="AM67" s="87">
        <f t="shared" si="31"/>
        <v>36920</v>
      </c>
      <c r="AN67" s="58">
        <f t="shared" si="32"/>
        <v>-3.0999999999999943</v>
      </c>
      <c r="AO67" s="11">
        <f t="shared" si="33"/>
        <v>-1760.7999999999956</v>
      </c>
      <c r="AP67" s="42">
        <v>36.1</v>
      </c>
      <c r="AQ67" s="43">
        <v>0</v>
      </c>
      <c r="AR67" s="41">
        <f t="shared" si="34"/>
        <v>36.1</v>
      </c>
      <c r="AS67" s="67">
        <v>0</v>
      </c>
      <c r="AT67" s="68">
        <v>0</v>
      </c>
      <c r="AU67" s="38">
        <f t="shared" si="35"/>
        <v>0</v>
      </c>
      <c r="AV67" s="43">
        <v>0</v>
      </c>
      <c r="AW67" s="43">
        <v>28.9</v>
      </c>
      <c r="AX67" s="41">
        <f t="shared" si="36"/>
        <v>65</v>
      </c>
      <c r="AY67" s="69">
        <v>0</v>
      </c>
      <c r="AZ67" s="4">
        <v>568</v>
      </c>
      <c r="BA67" s="41">
        <f t="shared" si="37"/>
        <v>65</v>
      </c>
      <c r="BB67" s="7">
        <f t="shared" si="38"/>
        <v>36920</v>
      </c>
      <c r="BC67" s="6">
        <v>0</v>
      </c>
      <c r="BD67" s="87">
        <f t="shared" si="39"/>
        <v>36920</v>
      </c>
      <c r="BE67" s="58">
        <f t="shared" si="40"/>
        <v>0</v>
      </c>
      <c r="BF67" s="11">
        <f t="shared" si="41"/>
        <v>0</v>
      </c>
    </row>
    <row r="68" spans="1:58" x14ac:dyDescent="0.25">
      <c r="A68" s="12" t="s">
        <v>121</v>
      </c>
      <c r="B68" s="3" t="s">
        <v>102</v>
      </c>
      <c r="C68" s="3" t="s">
        <v>398</v>
      </c>
      <c r="D68" s="3" t="s">
        <v>122</v>
      </c>
      <c r="E68" s="3">
        <v>2</v>
      </c>
      <c r="F68" s="3">
        <v>297</v>
      </c>
      <c r="G68" s="15" t="s">
        <v>123</v>
      </c>
      <c r="H68" s="42">
        <v>0.8</v>
      </c>
      <c r="I68" s="43">
        <v>0</v>
      </c>
      <c r="J68" s="41">
        <f t="shared" ref="J68:J99" si="42">SUM(H68:I68)</f>
        <v>0.8</v>
      </c>
      <c r="K68" s="67">
        <v>0</v>
      </c>
      <c r="L68" s="68">
        <v>0</v>
      </c>
      <c r="M68" s="38">
        <v>0</v>
      </c>
      <c r="N68" s="43">
        <v>9.1</v>
      </c>
      <c r="O68" s="43">
        <v>46.6</v>
      </c>
      <c r="P68" s="41">
        <f t="shared" ref="P68:P99" si="43">J68+0.5*K68+L68+N68+O68</f>
        <v>56.5</v>
      </c>
      <c r="Q68" s="69">
        <v>0</v>
      </c>
      <c r="R68" s="4">
        <v>568</v>
      </c>
      <c r="S68" s="41">
        <f t="shared" ref="S68:S99" si="44">P68</f>
        <v>56.5</v>
      </c>
      <c r="T68" s="7">
        <f t="shared" ref="T68:T99" si="45">R68*S68</f>
        <v>32092</v>
      </c>
      <c r="U68" s="6">
        <f t="shared" ref="U68:U99" si="46">T68*0.0618</f>
        <v>1983.2855999999999</v>
      </c>
      <c r="V68" s="87">
        <f t="shared" ref="V68:V99" si="47">T68+U68</f>
        <v>34075.285600000003</v>
      </c>
      <c r="W68" s="58">
        <v>0</v>
      </c>
      <c r="X68" s="11">
        <v>0</v>
      </c>
      <c r="Y68" s="42">
        <v>36.700000000000003</v>
      </c>
      <c r="Z68" s="43"/>
      <c r="AA68" s="41">
        <f t="shared" ref="AA68:AA99" si="48">SUM(Y68:Z68)</f>
        <v>36.700000000000003</v>
      </c>
      <c r="AB68" s="67"/>
      <c r="AC68" s="68"/>
      <c r="AD68" s="38">
        <v>0</v>
      </c>
      <c r="AE68" s="43">
        <v>0.7</v>
      </c>
      <c r="AF68" s="43">
        <v>18.600000000000001</v>
      </c>
      <c r="AG68" s="41">
        <f t="shared" ref="AG68:AG99" si="49">AA68+0.5*AB68+AC68+AE68+AF68</f>
        <v>56.000000000000007</v>
      </c>
      <c r="AH68" s="69"/>
      <c r="AI68" s="4">
        <v>568</v>
      </c>
      <c r="AJ68" s="41">
        <f t="shared" ref="AJ68:AJ99" si="50">AG68</f>
        <v>56.000000000000007</v>
      </c>
      <c r="AK68" s="7">
        <f t="shared" ref="AK68:AK99" si="51">AI68*AJ68</f>
        <v>31808.000000000004</v>
      </c>
      <c r="AL68" s="6">
        <v>0</v>
      </c>
      <c r="AM68" s="87">
        <f t="shared" ref="AM68:AM99" si="52">AK68+AL68</f>
        <v>31808.000000000004</v>
      </c>
      <c r="AN68" s="58">
        <f t="shared" ref="AN68:AN99" si="53">AG68-P68</f>
        <v>-0.49999999999999289</v>
      </c>
      <c r="AO68" s="11">
        <f t="shared" ref="AO68:AO99" si="54">AK68-T68</f>
        <v>-283.99999999999636</v>
      </c>
      <c r="AP68" s="42">
        <v>25.4</v>
      </c>
      <c r="AQ68" s="43">
        <v>0</v>
      </c>
      <c r="AR68" s="41">
        <f t="shared" ref="AR68:AR99" si="55">SUM(AP68:AQ68)</f>
        <v>25.4</v>
      </c>
      <c r="AS68" s="67">
        <v>0</v>
      </c>
      <c r="AT68" s="68">
        <v>0</v>
      </c>
      <c r="AU68" s="38">
        <f t="shared" ref="AU68:AU99" si="56">AS68+AT68</f>
        <v>0</v>
      </c>
      <c r="AV68" s="43">
        <v>5</v>
      </c>
      <c r="AW68" s="43">
        <v>26.5</v>
      </c>
      <c r="AX68" s="41">
        <f t="shared" ref="AX68:AX99" si="57">AR68+0.5*AS68+AT68+AV68+AW68</f>
        <v>56.9</v>
      </c>
      <c r="AY68" s="69">
        <v>0</v>
      </c>
      <c r="AZ68" s="4">
        <v>568</v>
      </c>
      <c r="BA68" s="41">
        <f t="shared" ref="BA68:BA99" si="58">AX68</f>
        <v>56.9</v>
      </c>
      <c r="BB68" s="7">
        <f t="shared" ref="BB68:BB99" si="59">AZ68*BA68</f>
        <v>32319.200000000001</v>
      </c>
      <c r="BC68" s="6">
        <v>0</v>
      </c>
      <c r="BD68" s="87">
        <f t="shared" ref="BD68:BD99" si="60">BB68+BC68</f>
        <v>32319.200000000001</v>
      </c>
      <c r="BE68" s="58">
        <f t="shared" ref="BE68:BE99" si="61">AX68-AG68</f>
        <v>0.89999999999999147</v>
      </c>
      <c r="BF68" s="11">
        <f t="shared" ref="BF68:BF99" si="62">BB68-AK68</f>
        <v>511.19999999999709</v>
      </c>
    </row>
    <row r="69" spans="1:58" x14ac:dyDescent="0.25">
      <c r="A69" s="12" t="s">
        <v>131</v>
      </c>
      <c r="B69" s="3" t="s">
        <v>102</v>
      </c>
      <c r="C69" s="3" t="s">
        <v>397</v>
      </c>
      <c r="D69" s="3" t="s">
        <v>122</v>
      </c>
      <c r="E69" s="3">
        <v>2</v>
      </c>
      <c r="F69" s="3">
        <v>298</v>
      </c>
      <c r="G69" s="15" t="s">
        <v>135</v>
      </c>
      <c r="H69" s="42">
        <v>3</v>
      </c>
      <c r="I69" s="43">
        <v>0</v>
      </c>
      <c r="J69" s="41">
        <f t="shared" si="42"/>
        <v>3</v>
      </c>
      <c r="K69" s="67">
        <v>0</v>
      </c>
      <c r="L69" s="68">
        <v>0</v>
      </c>
      <c r="M69" s="38">
        <v>0</v>
      </c>
      <c r="N69" s="43">
        <v>6.7</v>
      </c>
      <c r="O69" s="43">
        <v>48.6</v>
      </c>
      <c r="P69" s="41">
        <f t="shared" si="43"/>
        <v>58.3</v>
      </c>
      <c r="Q69" s="69">
        <v>12.3</v>
      </c>
      <c r="R69" s="4">
        <v>568</v>
      </c>
      <c r="S69" s="41">
        <f t="shared" si="44"/>
        <v>58.3</v>
      </c>
      <c r="T69" s="7">
        <f t="shared" si="45"/>
        <v>33114.400000000001</v>
      </c>
      <c r="U69" s="6">
        <f t="shared" si="46"/>
        <v>2046.46992</v>
      </c>
      <c r="V69" s="87">
        <f t="shared" si="47"/>
        <v>35160.869920000005</v>
      </c>
      <c r="W69" s="58">
        <v>0</v>
      </c>
      <c r="X69" s="11">
        <v>0</v>
      </c>
      <c r="Y69" s="42">
        <v>42.3</v>
      </c>
      <c r="Z69" s="43"/>
      <c r="AA69" s="41">
        <f t="shared" si="48"/>
        <v>42.3</v>
      </c>
      <c r="AB69" s="67"/>
      <c r="AC69" s="68"/>
      <c r="AD69" s="38">
        <v>0</v>
      </c>
      <c r="AE69" s="43">
        <v>6.5</v>
      </c>
      <c r="AF69" s="43">
        <v>9.4</v>
      </c>
      <c r="AG69" s="41">
        <f t="shared" si="49"/>
        <v>58.199999999999996</v>
      </c>
      <c r="AH69" s="69">
        <v>12.3</v>
      </c>
      <c r="AI69" s="4">
        <v>568</v>
      </c>
      <c r="AJ69" s="41">
        <f t="shared" si="50"/>
        <v>58.199999999999996</v>
      </c>
      <c r="AK69" s="7">
        <f t="shared" si="51"/>
        <v>33057.599999999999</v>
      </c>
      <c r="AL69" s="6">
        <v>0</v>
      </c>
      <c r="AM69" s="87">
        <f t="shared" si="52"/>
        <v>33057.599999999999</v>
      </c>
      <c r="AN69" s="58">
        <f t="shared" si="53"/>
        <v>-0.10000000000000142</v>
      </c>
      <c r="AO69" s="11">
        <f t="shared" si="54"/>
        <v>-56.80000000000291</v>
      </c>
      <c r="AP69" s="42">
        <v>42.2</v>
      </c>
      <c r="AQ69" s="43">
        <v>0</v>
      </c>
      <c r="AR69" s="41">
        <f t="shared" si="55"/>
        <v>42.2</v>
      </c>
      <c r="AS69" s="67">
        <v>0</v>
      </c>
      <c r="AT69" s="68">
        <v>0</v>
      </c>
      <c r="AU69" s="38">
        <f t="shared" si="56"/>
        <v>0</v>
      </c>
      <c r="AV69" s="43">
        <v>6.5</v>
      </c>
      <c r="AW69" s="43">
        <v>9.1999999999999993</v>
      </c>
      <c r="AX69" s="41">
        <f t="shared" si="57"/>
        <v>57.900000000000006</v>
      </c>
      <c r="AY69" s="69">
        <v>12.3</v>
      </c>
      <c r="AZ69" s="4">
        <v>568</v>
      </c>
      <c r="BA69" s="41">
        <f t="shared" si="58"/>
        <v>57.900000000000006</v>
      </c>
      <c r="BB69" s="7">
        <f t="shared" si="59"/>
        <v>32887.200000000004</v>
      </c>
      <c r="BC69" s="6">
        <v>0</v>
      </c>
      <c r="BD69" s="87">
        <f t="shared" si="60"/>
        <v>32887.200000000004</v>
      </c>
      <c r="BE69" s="58">
        <f t="shared" si="61"/>
        <v>-0.29999999999999005</v>
      </c>
      <c r="BF69" s="11">
        <f t="shared" si="62"/>
        <v>-170.39999999999418</v>
      </c>
    </row>
    <row r="70" spans="1:58" x14ac:dyDescent="0.25">
      <c r="A70" s="12" t="s">
        <v>126</v>
      </c>
      <c r="B70" s="3" t="s">
        <v>102</v>
      </c>
      <c r="C70" s="3" t="s">
        <v>398</v>
      </c>
      <c r="D70" s="3" t="s">
        <v>122</v>
      </c>
      <c r="E70" s="3">
        <v>2</v>
      </c>
      <c r="F70" s="3">
        <v>299</v>
      </c>
      <c r="G70" s="15" t="s">
        <v>127</v>
      </c>
      <c r="H70" s="42">
        <v>1.1000000000000001</v>
      </c>
      <c r="I70" s="43">
        <v>0</v>
      </c>
      <c r="J70" s="41">
        <f t="shared" si="42"/>
        <v>1.1000000000000001</v>
      </c>
      <c r="K70" s="67">
        <v>0</v>
      </c>
      <c r="L70" s="68">
        <v>0</v>
      </c>
      <c r="M70" s="38">
        <v>0</v>
      </c>
      <c r="N70" s="43">
        <v>0</v>
      </c>
      <c r="O70" s="43">
        <v>7.7</v>
      </c>
      <c r="P70" s="41">
        <f t="shared" si="43"/>
        <v>8.8000000000000007</v>
      </c>
      <c r="Q70" s="69">
        <v>0</v>
      </c>
      <c r="R70" s="4">
        <v>568</v>
      </c>
      <c r="S70" s="41">
        <f t="shared" si="44"/>
        <v>8.8000000000000007</v>
      </c>
      <c r="T70" s="7">
        <f t="shared" si="45"/>
        <v>4998.4000000000005</v>
      </c>
      <c r="U70" s="6">
        <f t="shared" si="46"/>
        <v>308.90112000000005</v>
      </c>
      <c r="V70" s="87">
        <f t="shared" si="47"/>
        <v>5307.301120000001</v>
      </c>
      <c r="W70" s="58">
        <v>0</v>
      </c>
      <c r="X70" s="11">
        <v>0</v>
      </c>
      <c r="Y70" s="42">
        <v>2.9</v>
      </c>
      <c r="Z70" s="43">
        <v>0.9</v>
      </c>
      <c r="AA70" s="41">
        <f t="shared" si="48"/>
        <v>3.8</v>
      </c>
      <c r="AB70" s="67"/>
      <c r="AC70" s="68"/>
      <c r="AD70" s="38">
        <v>0</v>
      </c>
      <c r="AE70" s="43"/>
      <c r="AF70" s="43">
        <v>5.6</v>
      </c>
      <c r="AG70" s="41">
        <f t="shared" si="49"/>
        <v>9.3999999999999986</v>
      </c>
      <c r="AH70" s="69"/>
      <c r="AI70" s="4">
        <v>568</v>
      </c>
      <c r="AJ70" s="41">
        <f t="shared" si="50"/>
        <v>9.3999999999999986</v>
      </c>
      <c r="AK70" s="7">
        <f t="shared" si="51"/>
        <v>5339.1999999999989</v>
      </c>
      <c r="AL70" s="6">
        <v>0</v>
      </c>
      <c r="AM70" s="87">
        <f t="shared" si="52"/>
        <v>5339.1999999999989</v>
      </c>
      <c r="AN70" s="58">
        <f t="shared" si="53"/>
        <v>0.59999999999999787</v>
      </c>
      <c r="AO70" s="11">
        <f t="shared" si="54"/>
        <v>340.79999999999836</v>
      </c>
      <c r="AP70" s="42">
        <v>2.2999999999999998</v>
      </c>
      <c r="AQ70" s="43">
        <v>0.3</v>
      </c>
      <c r="AR70" s="41">
        <f t="shared" si="55"/>
        <v>2.5999999999999996</v>
      </c>
      <c r="AS70" s="67">
        <v>0</v>
      </c>
      <c r="AT70" s="68">
        <v>0</v>
      </c>
      <c r="AU70" s="38">
        <f t="shared" si="56"/>
        <v>0</v>
      </c>
      <c r="AV70" s="43">
        <v>0</v>
      </c>
      <c r="AW70" s="43">
        <v>6.1</v>
      </c>
      <c r="AX70" s="41">
        <f t="shared" si="57"/>
        <v>8.6999999999999993</v>
      </c>
      <c r="AY70" s="69">
        <v>0</v>
      </c>
      <c r="AZ70" s="4">
        <v>568</v>
      </c>
      <c r="BA70" s="41">
        <f t="shared" si="58"/>
        <v>8.6999999999999993</v>
      </c>
      <c r="BB70" s="7">
        <f t="shared" si="59"/>
        <v>4941.5999999999995</v>
      </c>
      <c r="BC70" s="6">
        <v>0</v>
      </c>
      <c r="BD70" s="87">
        <f t="shared" si="60"/>
        <v>4941.5999999999995</v>
      </c>
      <c r="BE70" s="58">
        <f t="shared" si="61"/>
        <v>-0.69999999999999929</v>
      </c>
      <c r="BF70" s="11">
        <f t="shared" si="62"/>
        <v>-397.59999999999945</v>
      </c>
    </row>
    <row r="71" spans="1:58" x14ac:dyDescent="0.25">
      <c r="A71" s="12" t="s">
        <v>131</v>
      </c>
      <c r="B71" s="3" t="s">
        <v>102</v>
      </c>
      <c r="C71" s="3" t="s">
        <v>397</v>
      </c>
      <c r="D71" s="3" t="s">
        <v>122</v>
      </c>
      <c r="E71" s="3">
        <v>2</v>
      </c>
      <c r="F71" s="3">
        <v>300</v>
      </c>
      <c r="G71" s="15" t="s">
        <v>136</v>
      </c>
      <c r="H71" s="42">
        <v>1</v>
      </c>
      <c r="I71" s="43">
        <v>0</v>
      </c>
      <c r="J71" s="41">
        <f t="shared" si="42"/>
        <v>1</v>
      </c>
      <c r="K71" s="67">
        <v>23.7</v>
      </c>
      <c r="L71" s="68">
        <v>0</v>
      </c>
      <c r="M71" s="38">
        <v>25</v>
      </c>
      <c r="N71" s="43">
        <v>1.3</v>
      </c>
      <c r="O71" s="43">
        <v>58.6</v>
      </c>
      <c r="P71" s="41">
        <f t="shared" si="43"/>
        <v>72.75</v>
      </c>
      <c r="Q71" s="69">
        <v>0</v>
      </c>
      <c r="R71" s="4">
        <v>568</v>
      </c>
      <c r="S71" s="41">
        <f t="shared" si="44"/>
        <v>72.75</v>
      </c>
      <c r="T71" s="7">
        <f t="shared" si="45"/>
        <v>41322</v>
      </c>
      <c r="U71" s="6">
        <f t="shared" si="46"/>
        <v>2553.6995999999999</v>
      </c>
      <c r="V71" s="87">
        <f t="shared" si="47"/>
        <v>43875.6996</v>
      </c>
      <c r="W71" s="58">
        <v>0</v>
      </c>
      <c r="X71" s="11">
        <v>0</v>
      </c>
      <c r="Y71" s="42">
        <v>45.9</v>
      </c>
      <c r="Z71" s="43"/>
      <c r="AA71" s="41">
        <f t="shared" si="48"/>
        <v>45.9</v>
      </c>
      <c r="AB71" s="67">
        <v>25</v>
      </c>
      <c r="AC71" s="68"/>
      <c r="AD71" s="38">
        <v>25</v>
      </c>
      <c r="AE71" s="43">
        <v>1.4</v>
      </c>
      <c r="AF71" s="43">
        <v>13.4</v>
      </c>
      <c r="AG71" s="41">
        <f t="shared" si="49"/>
        <v>73.2</v>
      </c>
      <c r="AH71" s="69"/>
      <c r="AI71" s="4">
        <v>568</v>
      </c>
      <c r="AJ71" s="41">
        <f t="shared" si="50"/>
        <v>73.2</v>
      </c>
      <c r="AK71" s="7">
        <f t="shared" si="51"/>
        <v>41577.599999999999</v>
      </c>
      <c r="AL71" s="6">
        <v>0</v>
      </c>
      <c r="AM71" s="87">
        <f t="shared" si="52"/>
        <v>41577.599999999999</v>
      </c>
      <c r="AN71" s="58">
        <f t="shared" si="53"/>
        <v>0.45000000000000284</v>
      </c>
      <c r="AO71" s="11">
        <f t="shared" si="54"/>
        <v>255.59999999999854</v>
      </c>
      <c r="AP71" s="42">
        <v>45.9</v>
      </c>
      <c r="AQ71" s="43">
        <v>0</v>
      </c>
      <c r="AR71" s="41">
        <f t="shared" si="55"/>
        <v>45.9</v>
      </c>
      <c r="AS71" s="67">
        <v>23.7</v>
      </c>
      <c r="AT71" s="68">
        <v>0</v>
      </c>
      <c r="AU71" s="38">
        <f t="shared" si="56"/>
        <v>23.7</v>
      </c>
      <c r="AV71" s="43">
        <v>2</v>
      </c>
      <c r="AW71" s="43">
        <v>13.4</v>
      </c>
      <c r="AX71" s="41">
        <f t="shared" si="57"/>
        <v>73.150000000000006</v>
      </c>
      <c r="AY71" s="69">
        <v>0</v>
      </c>
      <c r="AZ71" s="4">
        <v>568</v>
      </c>
      <c r="BA71" s="41">
        <f t="shared" si="58"/>
        <v>73.150000000000006</v>
      </c>
      <c r="BB71" s="7">
        <f t="shared" si="59"/>
        <v>41549.200000000004</v>
      </c>
      <c r="BC71" s="6">
        <v>0</v>
      </c>
      <c r="BD71" s="87">
        <f t="shared" si="60"/>
        <v>41549.200000000004</v>
      </c>
      <c r="BE71" s="58">
        <f t="shared" si="61"/>
        <v>-4.9999999999997158E-2</v>
      </c>
      <c r="BF71" s="11">
        <f t="shared" si="62"/>
        <v>-28.399999999994179</v>
      </c>
    </row>
    <row r="72" spans="1:58" x14ac:dyDescent="0.25">
      <c r="A72" s="12" t="s">
        <v>131</v>
      </c>
      <c r="B72" s="3" t="s">
        <v>102</v>
      </c>
      <c r="C72" s="3" t="s">
        <v>397</v>
      </c>
      <c r="D72" s="47" t="s">
        <v>122</v>
      </c>
      <c r="E72" s="47">
        <v>2</v>
      </c>
      <c r="F72" s="47">
        <v>304</v>
      </c>
      <c r="G72" s="48" t="s">
        <v>137</v>
      </c>
      <c r="H72" s="42">
        <v>10</v>
      </c>
      <c r="I72" s="43">
        <v>0</v>
      </c>
      <c r="J72" s="41">
        <f t="shared" si="42"/>
        <v>10</v>
      </c>
      <c r="K72" s="67">
        <v>0</v>
      </c>
      <c r="L72" s="68">
        <v>0</v>
      </c>
      <c r="M72" s="38">
        <v>0</v>
      </c>
      <c r="N72" s="43">
        <v>0.1</v>
      </c>
      <c r="O72" s="43">
        <v>23.3</v>
      </c>
      <c r="P72" s="41">
        <f t="shared" si="43"/>
        <v>33.4</v>
      </c>
      <c r="Q72" s="69">
        <v>0</v>
      </c>
      <c r="R72" s="4">
        <v>568</v>
      </c>
      <c r="S72" s="41">
        <f t="shared" si="44"/>
        <v>33.4</v>
      </c>
      <c r="T72" s="7">
        <f t="shared" si="45"/>
        <v>18971.2</v>
      </c>
      <c r="U72" s="6">
        <f t="shared" si="46"/>
        <v>1172.4201600000001</v>
      </c>
      <c r="V72" s="87">
        <f t="shared" si="47"/>
        <v>20143.620160000002</v>
      </c>
      <c r="W72" s="58">
        <v>0</v>
      </c>
      <c r="X72" s="11">
        <v>0</v>
      </c>
      <c r="Y72" s="42">
        <v>15.4</v>
      </c>
      <c r="Z72" s="43"/>
      <c r="AA72" s="41">
        <f t="shared" si="48"/>
        <v>15.4</v>
      </c>
      <c r="AB72" s="67"/>
      <c r="AC72" s="68"/>
      <c r="AD72" s="38">
        <v>0</v>
      </c>
      <c r="AE72" s="43">
        <v>0.1</v>
      </c>
      <c r="AF72" s="43">
        <v>17.8</v>
      </c>
      <c r="AG72" s="41">
        <f t="shared" si="49"/>
        <v>33.299999999999997</v>
      </c>
      <c r="AH72" s="69"/>
      <c r="AI72" s="4">
        <v>568</v>
      </c>
      <c r="AJ72" s="41">
        <f t="shared" si="50"/>
        <v>33.299999999999997</v>
      </c>
      <c r="AK72" s="7">
        <f t="shared" si="51"/>
        <v>18914.399999999998</v>
      </c>
      <c r="AL72" s="6">
        <v>0</v>
      </c>
      <c r="AM72" s="87">
        <f t="shared" si="52"/>
        <v>18914.399999999998</v>
      </c>
      <c r="AN72" s="58">
        <f t="shared" si="53"/>
        <v>-0.10000000000000142</v>
      </c>
      <c r="AO72" s="11">
        <f t="shared" si="54"/>
        <v>-56.80000000000291</v>
      </c>
      <c r="AP72" s="42">
        <v>15.7</v>
      </c>
      <c r="AQ72" s="43">
        <v>0</v>
      </c>
      <c r="AR72" s="41">
        <f t="shared" si="55"/>
        <v>15.7</v>
      </c>
      <c r="AS72" s="67">
        <v>0</v>
      </c>
      <c r="AT72" s="68">
        <v>0</v>
      </c>
      <c r="AU72" s="38">
        <f t="shared" si="56"/>
        <v>0</v>
      </c>
      <c r="AV72" s="43">
        <v>0.1</v>
      </c>
      <c r="AW72" s="43">
        <v>17.8</v>
      </c>
      <c r="AX72" s="41">
        <f t="shared" si="57"/>
        <v>33.6</v>
      </c>
      <c r="AY72" s="69">
        <v>3.4</v>
      </c>
      <c r="AZ72" s="4">
        <v>568</v>
      </c>
      <c r="BA72" s="41">
        <f t="shared" si="58"/>
        <v>33.6</v>
      </c>
      <c r="BB72" s="7">
        <f t="shared" si="59"/>
        <v>19084.8</v>
      </c>
      <c r="BC72" s="6">
        <v>0</v>
      </c>
      <c r="BD72" s="87">
        <f t="shared" si="60"/>
        <v>19084.8</v>
      </c>
      <c r="BE72" s="58">
        <f t="shared" si="61"/>
        <v>0.30000000000000426</v>
      </c>
      <c r="BF72" s="11">
        <f t="shared" si="62"/>
        <v>170.40000000000146</v>
      </c>
    </row>
    <row r="73" spans="1:58" x14ac:dyDescent="0.25">
      <c r="A73" s="12" t="s">
        <v>118</v>
      </c>
      <c r="B73" s="3" t="s">
        <v>119</v>
      </c>
      <c r="C73" s="3" t="s">
        <v>397</v>
      </c>
      <c r="D73" s="47" t="s">
        <v>122</v>
      </c>
      <c r="E73" s="47">
        <v>2</v>
      </c>
      <c r="F73" s="47">
        <v>305</v>
      </c>
      <c r="G73" s="48" t="s">
        <v>128</v>
      </c>
      <c r="H73" s="42">
        <v>8.8000000000000007</v>
      </c>
      <c r="I73" s="43">
        <v>0</v>
      </c>
      <c r="J73" s="41">
        <f t="shared" si="42"/>
        <v>8.8000000000000007</v>
      </c>
      <c r="K73" s="67">
        <v>0</v>
      </c>
      <c r="L73" s="68">
        <v>12.8</v>
      </c>
      <c r="M73" s="38">
        <v>12.8</v>
      </c>
      <c r="N73" s="43">
        <v>2.8</v>
      </c>
      <c r="O73" s="43">
        <v>130.9</v>
      </c>
      <c r="P73" s="41">
        <f t="shared" si="43"/>
        <v>155.30000000000001</v>
      </c>
      <c r="Q73" s="69">
        <v>0</v>
      </c>
      <c r="R73" s="4">
        <v>474</v>
      </c>
      <c r="S73" s="41">
        <f t="shared" si="44"/>
        <v>155.30000000000001</v>
      </c>
      <c r="T73" s="7">
        <f t="shared" si="45"/>
        <v>73612.200000000012</v>
      </c>
      <c r="U73" s="6">
        <f t="shared" si="46"/>
        <v>4549.2339600000005</v>
      </c>
      <c r="V73" s="87">
        <f t="shared" si="47"/>
        <v>78161.433960000009</v>
      </c>
      <c r="W73" s="58">
        <v>0</v>
      </c>
      <c r="X73" s="11">
        <v>0</v>
      </c>
      <c r="Y73" s="42">
        <v>74.8</v>
      </c>
      <c r="Z73" s="43"/>
      <c r="AA73" s="41">
        <f t="shared" si="48"/>
        <v>74.8</v>
      </c>
      <c r="AB73" s="67"/>
      <c r="AC73" s="68">
        <v>12.8</v>
      </c>
      <c r="AD73" s="38">
        <v>12.8</v>
      </c>
      <c r="AE73" s="43">
        <v>2.8</v>
      </c>
      <c r="AF73" s="43">
        <v>66.8</v>
      </c>
      <c r="AG73" s="41">
        <f t="shared" si="49"/>
        <v>157.19999999999999</v>
      </c>
      <c r="AH73" s="69"/>
      <c r="AI73" s="4">
        <v>474</v>
      </c>
      <c r="AJ73" s="41">
        <f t="shared" si="50"/>
        <v>157.19999999999999</v>
      </c>
      <c r="AK73" s="7">
        <f t="shared" si="51"/>
        <v>74512.799999999988</v>
      </c>
      <c r="AL73" s="6">
        <v>0</v>
      </c>
      <c r="AM73" s="87">
        <f t="shared" si="52"/>
        <v>74512.799999999988</v>
      </c>
      <c r="AN73" s="58">
        <f t="shared" si="53"/>
        <v>1.8999999999999773</v>
      </c>
      <c r="AO73" s="11">
        <f t="shared" si="54"/>
        <v>900.59999999997672</v>
      </c>
      <c r="AP73" s="42">
        <v>74.8</v>
      </c>
      <c r="AQ73" s="43">
        <v>0</v>
      </c>
      <c r="AR73" s="41">
        <f t="shared" si="55"/>
        <v>74.8</v>
      </c>
      <c r="AS73" s="67">
        <v>0</v>
      </c>
      <c r="AT73" s="68">
        <v>12.8</v>
      </c>
      <c r="AU73" s="38">
        <f t="shared" si="56"/>
        <v>12.8</v>
      </c>
      <c r="AV73" s="43">
        <v>2.8</v>
      </c>
      <c r="AW73" s="43">
        <v>66.8</v>
      </c>
      <c r="AX73" s="41">
        <f t="shared" si="57"/>
        <v>157.19999999999999</v>
      </c>
      <c r="AY73" s="69">
        <v>0</v>
      </c>
      <c r="AZ73" s="4">
        <v>474</v>
      </c>
      <c r="BA73" s="41">
        <f t="shared" si="58"/>
        <v>157.19999999999999</v>
      </c>
      <c r="BB73" s="7">
        <f t="shared" si="59"/>
        <v>74512.799999999988</v>
      </c>
      <c r="BC73" s="6">
        <v>0</v>
      </c>
      <c r="BD73" s="87">
        <f t="shared" si="60"/>
        <v>74512.799999999988</v>
      </c>
      <c r="BE73" s="58">
        <f t="shared" si="61"/>
        <v>0</v>
      </c>
      <c r="BF73" s="11">
        <f t="shared" si="62"/>
        <v>0</v>
      </c>
    </row>
    <row r="74" spans="1:58" x14ac:dyDescent="0.25">
      <c r="A74" s="12" t="s">
        <v>131</v>
      </c>
      <c r="B74" s="3" t="s">
        <v>102</v>
      </c>
      <c r="C74" s="3" t="s">
        <v>397</v>
      </c>
      <c r="D74" s="3" t="s">
        <v>140</v>
      </c>
      <c r="E74" s="3">
        <v>2</v>
      </c>
      <c r="F74" s="3">
        <v>3</v>
      </c>
      <c r="G74" s="15" t="s">
        <v>155</v>
      </c>
      <c r="H74" s="42">
        <v>0.6</v>
      </c>
      <c r="I74" s="43">
        <v>0</v>
      </c>
      <c r="J74" s="41">
        <f t="shared" si="42"/>
        <v>0.6</v>
      </c>
      <c r="K74" s="67">
        <v>0</v>
      </c>
      <c r="L74" s="68">
        <v>0</v>
      </c>
      <c r="M74" s="38">
        <v>0</v>
      </c>
      <c r="N74" s="43">
        <v>0</v>
      </c>
      <c r="O74" s="43">
        <v>34.9</v>
      </c>
      <c r="P74" s="41">
        <f t="shared" si="43"/>
        <v>35.5</v>
      </c>
      <c r="Q74" s="69">
        <v>0</v>
      </c>
      <c r="R74" s="4">
        <v>521</v>
      </c>
      <c r="S74" s="41">
        <f t="shared" si="44"/>
        <v>35.5</v>
      </c>
      <c r="T74" s="7">
        <f t="shared" si="45"/>
        <v>18495.5</v>
      </c>
      <c r="U74" s="6">
        <f t="shared" si="46"/>
        <v>1143.0219</v>
      </c>
      <c r="V74" s="87">
        <f t="shared" si="47"/>
        <v>19638.5219</v>
      </c>
      <c r="W74" s="58">
        <v>0</v>
      </c>
      <c r="X74" s="11">
        <v>0</v>
      </c>
      <c r="Y74" s="42">
        <v>2.9</v>
      </c>
      <c r="Z74" s="43"/>
      <c r="AA74" s="41">
        <f t="shared" si="48"/>
        <v>2.9</v>
      </c>
      <c r="AB74" s="67"/>
      <c r="AC74" s="68"/>
      <c r="AD74" s="38">
        <v>0</v>
      </c>
      <c r="AE74" s="43"/>
      <c r="AF74" s="43">
        <v>32.5</v>
      </c>
      <c r="AG74" s="41">
        <f t="shared" si="49"/>
        <v>35.4</v>
      </c>
      <c r="AH74" s="69"/>
      <c r="AI74" s="4">
        <v>521</v>
      </c>
      <c r="AJ74" s="41">
        <f t="shared" si="50"/>
        <v>35.4</v>
      </c>
      <c r="AK74" s="7">
        <f t="shared" si="51"/>
        <v>18443.399999999998</v>
      </c>
      <c r="AL74" s="6">
        <v>0</v>
      </c>
      <c r="AM74" s="87">
        <f t="shared" si="52"/>
        <v>18443.399999999998</v>
      </c>
      <c r="AN74" s="58">
        <f t="shared" si="53"/>
        <v>-0.10000000000000142</v>
      </c>
      <c r="AO74" s="11">
        <f t="shared" si="54"/>
        <v>-52.100000000002183</v>
      </c>
      <c r="AP74" s="42">
        <v>2.9</v>
      </c>
      <c r="AQ74" s="43">
        <v>0</v>
      </c>
      <c r="AR74" s="41">
        <f t="shared" si="55"/>
        <v>2.9</v>
      </c>
      <c r="AS74" s="67">
        <v>0</v>
      </c>
      <c r="AT74" s="68">
        <v>0</v>
      </c>
      <c r="AU74" s="38">
        <f t="shared" si="56"/>
        <v>0</v>
      </c>
      <c r="AV74" s="43">
        <v>0</v>
      </c>
      <c r="AW74" s="43">
        <v>32.5</v>
      </c>
      <c r="AX74" s="41">
        <f t="shared" si="57"/>
        <v>35.4</v>
      </c>
      <c r="AY74" s="69">
        <v>0</v>
      </c>
      <c r="AZ74" s="4">
        <v>521</v>
      </c>
      <c r="BA74" s="41">
        <f t="shared" si="58"/>
        <v>35.4</v>
      </c>
      <c r="BB74" s="7">
        <f t="shared" si="59"/>
        <v>18443.399999999998</v>
      </c>
      <c r="BC74" s="6">
        <v>0</v>
      </c>
      <c r="BD74" s="87">
        <f t="shared" si="60"/>
        <v>18443.399999999998</v>
      </c>
      <c r="BE74" s="58">
        <f t="shared" si="61"/>
        <v>0</v>
      </c>
      <c r="BF74" s="11">
        <f t="shared" si="62"/>
        <v>0</v>
      </c>
    </row>
    <row r="75" spans="1:58" x14ac:dyDescent="0.25">
      <c r="A75" s="12" t="s">
        <v>138</v>
      </c>
      <c r="B75" s="3" t="s">
        <v>139</v>
      </c>
      <c r="C75" s="3" t="s">
        <v>397</v>
      </c>
      <c r="D75" s="3" t="s">
        <v>140</v>
      </c>
      <c r="E75" s="3">
        <v>2</v>
      </c>
      <c r="F75" s="3">
        <v>109</v>
      </c>
      <c r="G75" s="15" t="s">
        <v>141</v>
      </c>
      <c r="H75" s="42">
        <v>0</v>
      </c>
      <c r="I75" s="43">
        <v>0</v>
      </c>
      <c r="J75" s="41">
        <f t="shared" si="42"/>
        <v>0</v>
      </c>
      <c r="K75" s="67">
        <v>0</v>
      </c>
      <c r="L75" s="68">
        <v>0</v>
      </c>
      <c r="M75" s="38">
        <v>0</v>
      </c>
      <c r="N75" s="43">
        <v>0</v>
      </c>
      <c r="O75" s="43">
        <v>51.4</v>
      </c>
      <c r="P75" s="41">
        <f t="shared" si="43"/>
        <v>51.4</v>
      </c>
      <c r="Q75" s="69">
        <v>0</v>
      </c>
      <c r="R75" s="4">
        <v>614</v>
      </c>
      <c r="S75" s="41">
        <f t="shared" si="44"/>
        <v>51.4</v>
      </c>
      <c r="T75" s="7">
        <f t="shared" si="45"/>
        <v>31559.599999999999</v>
      </c>
      <c r="U75" s="6">
        <f t="shared" si="46"/>
        <v>1950.38328</v>
      </c>
      <c r="V75" s="87">
        <f t="shared" si="47"/>
        <v>33509.98328</v>
      </c>
      <c r="W75" s="58">
        <v>0</v>
      </c>
      <c r="X75" s="11">
        <v>0</v>
      </c>
      <c r="Y75" s="42">
        <v>47.3</v>
      </c>
      <c r="Z75" s="43"/>
      <c r="AA75" s="41">
        <f t="shared" si="48"/>
        <v>47.3</v>
      </c>
      <c r="AB75" s="67"/>
      <c r="AC75" s="68"/>
      <c r="AD75" s="38">
        <v>0</v>
      </c>
      <c r="AE75" s="43"/>
      <c r="AF75" s="43">
        <v>4.0999999999999996</v>
      </c>
      <c r="AG75" s="41">
        <f t="shared" si="49"/>
        <v>51.4</v>
      </c>
      <c r="AH75" s="69"/>
      <c r="AI75" s="4">
        <v>614</v>
      </c>
      <c r="AJ75" s="41">
        <f t="shared" si="50"/>
        <v>51.4</v>
      </c>
      <c r="AK75" s="7">
        <f t="shared" si="51"/>
        <v>31559.599999999999</v>
      </c>
      <c r="AL75" s="6">
        <v>0</v>
      </c>
      <c r="AM75" s="87">
        <f t="shared" si="52"/>
        <v>31559.599999999999</v>
      </c>
      <c r="AN75" s="58">
        <f t="shared" si="53"/>
        <v>0</v>
      </c>
      <c r="AO75" s="11">
        <f t="shared" si="54"/>
        <v>0</v>
      </c>
      <c r="AP75" s="42">
        <v>47.3</v>
      </c>
      <c r="AQ75" s="43">
        <v>0</v>
      </c>
      <c r="AR75" s="41">
        <f t="shared" si="55"/>
        <v>47.3</v>
      </c>
      <c r="AS75" s="67">
        <v>0</v>
      </c>
      <c r="AT75" s="68">
        <v>0</v>
      </c>
      <c r="AU75" s="38">
        <f t="shared" si="56"/>
        <v>0</v>
      </c>
      <c r="AV75" s="43">
        <v>0</v>
      </c>
      <c r="AW75" s="43">
        <v>4.0999999999999996</v>
      </c>
      <c r="AX75" s="41">
        <f t="shared" si="57"/>
        <v>51.4</v>
      </c>
      <c r="AY75" s="69">
        <v>0</v>
      </c>
      <c r="AZ75" s="4">
        <v>614</v>
      </c>
      <c r="BA75" s="41">
        <f t="shared" si="58"/>
        <v>51.4</v>
      </c>
      <c r="BB75" s="7">
        <f t="shared" si="59"/>
        <v>31559.599999999999</v>
      </c>
      <c r="BC75" s="6">
        <v>0</v>
      </c>
      <c r="BD75" s="87">
        <f t="shared" si="60"/>
        <v>31559.599999999999</v>
      </c>
      <c r="BE75" s="58">
        <f t="shared" si="61"/>
        <v>0</v>
      </c>
      <c r="BF75" s="11">
        <f t="shared" si="62"/>
        <v>0</v>
      </c>
    </row>
    <row r="76" spans="1:58" x14ac:dyDescent="0.25">
      <c r="A76" s="12" t="s">
        <v>138</v>
      </c>
      <c r="B76" s="3" t="s">
        <v>139</v>
      </c>
      <c r="C76" s="3" t="s">
        <v>397</v>
      </c>
      <c r="D76" s="47" t="s">
        <v>140</v>
      </c>
      <c r="E76" s="47">
        <v>2</v>
      </c>
      <c r="F76" s="47">
        <v>110</v>
      </c>
      <c r="G76" s="48" t="s">
        <v>142</v>
      </c>
      <c r="H76" s="42">
        <v>0.3</v>
      </c>
      <c r="I76" s="43">
        <v>0</v>
      </c>
      <c r="J76" s="41">
        <f t="shared" si="42"/>
        <v>0.3</v>
      </c>
      <c r="K76" s="67">
        <v>0</v>
      </c>
      <c r="L76" s="68">
        <v>7.9</v>
      </c>
      <c r="M76" s="38">
        <v>7.9</v>
      </c>
      <c r="N76" s="43">
        <v>13.4</v>
      </c>
      <c r="O76" s="43">
        <v>107.3</v>
      </c>
      <c r="P76" s="41">
        <f t="shared" si="43"/>
        <v>128.9</v>
      </c>
      <c r="Q76" s="69">
        <v>0</v>
      </c>
      <c r="R76" s="4">
        <v>614</v>
      </c>
      <c r="S76" s="41">
        <f t="shared" si="44"/>
        <v>128.9</v>
      </c>
      <c r="T76" s="7">
        <f t="shared" si="45"/>
        <v>79144.600000000006</v>
      </c>
      <c r="U76" s="6">
        <f t="shared" si="46"/>
        <v>4891.1362800000006</v>
      </c>
      <c r="V76" s="87">
        <f t="shared" si="47"/>
        <v>84035.736280000012</v>
      </c>
      <c r="W76" s="58">
        <v>0</v>
      </c>
      <c r="X76" s="11">
        <v>0</v>
      </c>
      <c r="Y76" s="42">
        <v>62.9</v>
      </c>
      <c r="Z76" s="43"/>
      <c r="AA76" s="41">
        <f t="shared" si="48"/>
        <v>62.9</v>
      </c>
      <c r="AB76" s="67"/>
      <c r="AC76" s="68">
        <v>7.9</v>
      </c>
      <c r="AD76" s="38">
        <v>7.9</v>
      </c>
      <c r="AE76" s="43">
        <v>9.3000000000000007</v>
      </c>
      <c r="AF76" s="43">
        <v>47.2</v>
      </c>
      <c r="AG76" s="41">
        <f t="shared" si="49"/>
        <v>127.3</v>
      </c>
      <c r="AH76" s="69"/>
      <c r="AI76" s="4">
        <v>614</v>
      </c>
      <c r="AJ76" s="41">
        <f t="shared" si="50"/>
        <v>127.3</v>
      </c>
      <c r="AK76" s="7">
        <f t="shared" si="51"/>
        <v>78162.2</v>
      </c>
      <c r="AL76" s="6">
        <v>0</v>
      </c>
      <c r="AM76" s="87">
        <f t="shared" si="52"/>
        <v>78162.2</v>
      </c>
      <c r="AN76" s="58">
        <f t="shared" si="53"/>
        <v>-1.6000000000000085</v>
      </c>
      <c r="AO76" s="11">
        <f t="shared" si="54"/>
        <v>-982.40000000000873</v>
      </c>
      <c r="AP76" s="42">
        <v>64.8</v>
      </c>
      <c r="AQ76" s="43">
        <v>0</v>
      </c>
      <c r="AR76" s="41">
        <f t="shared" si="55"/>
        <v>64.8</v>
      </c>
      <c r="AS76" s="67">
        <v>0</v>
      </c>
      <c r="AT76" s="68">
        <v>7.9</v>
      </c>
      <c r="AU76" s="38">
        <f t="shared" si="56"/>
        <v>7.9</v>
      </c>
      <c r="AV76" s="43">
        <v>7.1</v>
      </c>
      <c r="AW76" s="43">
        <v>44.3</v>
      </c>
      <c r="AX76" s="41">
        <f t="shared" si="57"/>
        <v>124.1</v>
      </c>
      <c r="AY76" s="69">
        <v>0</v>
      </c>
      <c r="AZ76" s="4">
        <v>614</v>
      </c>
      <c r="BA76" s="41">
        <f t="shared" si="58"/>
        <v>124.1</v>
      </c>
      <c r="BB76" s="7">
        <f t="shared" si="59"/>
        <v>76197.399999999994</v>
      </c>
      <c r="BC76" s="6">
        <v>0</v>
      </c>
      <c r="BD76" s="87">
        <f t="shared" si="60"/>
        <v>76197.399999999994</v>
      </c>
      <c r="BE76" s="58">
        <f t="shared" si="61"/>
        <v>-3.2000000000000028</v>
      </c>
      <c r="BF76" s="11">
        <f t="shared" si="62"/>
        <v>-1964.8000000000029</v>
      </c>
    </row>
    <row r="77" spans="1:58" x14ac:dyDescent="0.25">
      <c r="A77" s="12" t="s">
        <v>149</v>
      </c>
      <c r="B77" s="3" t="s">
        <v>150</v>
      </c>
      <c r="C77" s="3" t="s">
        <v>397</v>
      </c>
      <c r="D77" s="47" t="s">
        <v>140</v>
      </c>
      <c r="E77" s="47">
        <v>2</v>
      </c>
      <c r="F77" s="47">
        <v>153</v>
      </c>
      <c r="G77" s="48" t="s">
        <v>151</v>
      </c>
      <c r="H77" s="42">
        <v>4.5</v>
      </c>
      <c r="I77" s="43">
        <v>0</v>
      </c>
      <c r="J77" s="41">
        <f t="shared" si="42"/>
        <v>4.5</v>
      </c>
      <c r="K77" s="67">
        <v>0</v>
      </c>
      <c r="L77" s="68">
        <v>0</v>
      </c>
      <c r="M77" s="38">
        <v>0</v>
      </c>
      <c r="N77" s="43">
        <v>7.5</v>
      </c>
      <c r="O77" s="43">
        <v>75.5</v>
      </c>
      <c r="P77" s="41">
        <f t="shared" si="43"/>
        <v>87.5</v>
      </c>
      <c r="Q77" s="69">
        <v>0</v>
      </c>
      <c r="R77" s="4">
        <v>614</v>
      </c>
      <c r="S77" s="41">
        <f t="shared" si="44"/>
        <v>87.5</v>
      </c>
      <c r="T77" s="7">
        <f t="shared" si="45"/>
        <v>53725</v>
      </c>
      <c r="U77" s="6">
        <f t="shared" si="46"/>
        <v>3320.2049999999999</v>
      </c>
      <c r="V77" s="87">
        <f t="shared" si="47"/>
        <v>57045.205000000002</v>
      </c>
      <c r="W77" s="58">
        <v>0</v>
      </c>
      <c r="X77" s="11"/>
      <c r="Y77" s="42">
        <v>45.2</v>
      </c>
      <c r="Z77" s="43"/>
      <c r="AA77" s="41">
        <f t="shared" si="48"/>
        <v>45.2</v>
      </c>
      <c r="AB77" s="67"/>
      <c r="AC77" s="68"/>
      <c r="AD77" s="38">
        <v>0</v>
      </c>
      <c r="AE77" s="43">
        <v>7.5</v>
      </c>
      <c r="AF77" s="43">
        <v>30.6</v>
      </c>
      <c r="AG77" s="41">
        <f t="shared" si="49"/>
        <v>83.300000000000011</v>
      </c>
      <c r="AH77" s="69"/>
      <c r="AI77" s="4">
        <v>614</v>
      </c>
      <c r="AJ77" s="41">
        <f t="shared" si="50"/>
        <v>83.300000000000011</v>
      </c>
      <c r="AK77" s="7">
        <f t="shared" si="51"/>
        <v>51146.200000000004</v>
      </c>
      <c r="AL77" s="6">
        <v>0</v>
      </c>
      <c r="AM77" s="87">
        <f t="shared" si="52"/>
        <v>51146.200000000004</v>
      </c>
      <c r="AN77" s="58">
        <f t="shared" si="53"/>
        <v>-4.1999999999999886</v>
      </c>
      <c r="AO77" s="11">
        <f t="shared" si="54"/>
        <v>-2578.7999999999956</v>
      </c>
      <c r="AP77" s="42">
        <v>45.3</v>
      </c>
      <c r="AQ77" s="43">
        <v>0</v>
      </c>
      <c r="AR77" s="41">
        <f t="shared" si="55"/>
        <v>45.3</v>
      </c>
      <c r="AS77" s="67">
        <v>0</v>
      </c>
      <c r="AT77" s="68">
        <v>0</v>
      </c>
      <c r="AU77" s="38">
        <f t="shared" si="56"/>
        <v>0</v>
      </c>
      <c r="AV77" s="43">
        <v>7.5</v>
      </c>
      <c r="AW77" s="43">
        <v>31.1</v>
      </c>
      <c r="AX77" s="41">
        <f t="shared" si="57"/>
        <v>83.9</v>
      </c>
      <c r="AY77" s="69">
        <v>0.8</v>
      </c>
      <c r="AZ77" s="4">
        <v>614</v>
      </c>
      <c r="BA77" s="41">
        <f t="shared" si="58"/>
        <v>83.9</v>
      </c>
      <c r="BB77" s="7">
        <f t="shared" si="59"/>
        <v>51514.600000000006</v>
      </c>
      <c r="BC77" s="6">
        <v>0</v>
      </c>
      <c r="BD77" s="87">
        <f t="shared" si="60"/>
        <v>51514.600000000006</v>
      </c>
      <c r="BE77" s="58">
        <f t="shared" si="61"/>
        <v>0.59999999999999432</v>
      </c>
      <c r="BF77" s="11">
        <f t="shared" si="62"/>
        <v>368.40000000000146</v>
      </c>
    </row>
    <row r="78" spans="1:58" x14ac:dyDescent="0.25">
      <c r="A78" s="12" t="s">
        <v>149</v>
      </c>
      <c r="B78" s="3" t="s">
        <v>150</v>
      </c>
      <c r="C78" s="3" t="s">
        <v>397</v>
      </c>
      <c r="D78" s="3" t="s">
        <v>140</v>
      </c>
      <c r="E78" s="3">
        <v>2</v>
      </c>
      <c r="F78" s="3">
        <v>154</v>
      </c>
      <c r="G78" s="15" t="s">
        <v>152</v>
      </c>
      <c r="H78" s="42">
        <v>1.5</v>
      </c>
      <c r="I78" s="43">
        <v>0</v>
      </c>
      <c r="J78" s="41">
        <f t="shared" si="42"/>
        <v>1.5</v>
      </c>
      <c r="K78" s="67">
        <v>0</v>
      </c>
      <c r="L78" s="68">
        <v>0</v>
      </c>
      <c r="M78" s="38">
        <v>0</v>
      </c>
      <c r="N78" s="43">
        <v>0</v>
      </c>
      <c r="O78" s="43">
        <v>29.4</v>
      </c>
      <c r="P78" s="41">
        <f t="shared" si="43"/>
        <v>30.9</v>
      </c>
      <c r="Q78" s="69">
        <v>0</v>
      </c>
      <c r="R78" s="4">
        <v>614</v>
      </c>
      <c r="S78" s="41">
        <f t="shared" si="44"/>
        <v>30.9</v>
      </c>
      <c r="T78" s="7">
        <f t="shared" si="45"/>
        <v>18972.599999999999</v>
      </c>
      <c r="U78" s="6">
        <f t="shared" si="46"/>
        <v>1172.50668</v>
      </c>
      <c r="V78" s="87">
        <f t="shared" si="47"/>
        <v>20145.106679999997</v>
      </c>
      <c r="W78" s="58">
        <v>0</v>
      </c>
      <c r="X78" s="11">
        <v>0</v>
      </c>
      <c r="Y78" s="42">
        <v>28.1</v>
      </c>
      <c r="Z78" s="43"/>
      <c r="AA78" s="41">
        <f t="shared" si="48"/>
        <v>28.1</v>
      </c>
      <c r="AB78" s="67"/>
      <c r="AC78" s="68"/>
      <c r="AD78" s="38">
        <v>0</v>
      </c>
      <c r="AE78" s="43"/>
      <c r="AF78" s="43">
        <v>2.9</v>
      </c>
      <c r="AG78" s="41">
        <f t="shared" si="49"/>
        <v>31</v>
      </c>
      <c r="AH78" s="69"/>
      <c r="AI78" s="4">
        <v>614</v>
      </c>
      <c r="AJ78" s="41">
        <f t="shared" si="50"/>
        <v>31</v>
      </c>
      <c r="AK78" s="7">
        <f t="shared" si="51"/>
        <v>19034</v>
      </c>
      <c r="AL78" s="6">
        <v>0</v>
      </c>
      <c r="AM78" s="87">
        <f t="shared" si="52"/>
        <v>19034</v>
      </c>
      <c r="AN78" s="58">
        <f t="shared" si="53"/>
        <v>0.10000000000000142</v>
      </c>
      <c r="AO78" s="11">
        <f t="shared" si="54"/>
        <v>61.400000000001455</v>
      </c>
      <c r="AP78" s="42">
        <v>28.1</v>
      </c>
      <c r="AQ78" s="43">
        <v>0</v>
      </c>
      <c r="AR78" s="41">
        <f t="shared" si="55"/>
        <v>28.1</v>
      </c>
      <c r="AS78" s="67">
        <v>0</v>
      </c>
      <c r="AT78" s="68">
        <v>0</v>
      </c>
      <c r="AU78" s="38">
        <f t="shared" si="56"/>
        <v>0</v>
      </c>
      <c r="AV78" s="43">
        <v>0</v>
      </c>
      <c r="AW78" s="43">
        <v>2.9</v>
      </c>
      <c r="AX78" s="41">
        <f t="shared" si="57"/>
        <v>31</v>
      </c>
      <c r="AY78" s="69">
        <v>0</v>
      </c>
      <c r="AZ78" s="4">
        <v>614</v>
      </c>
      <c r="BA78" s="41">
        <f t="shared" si="58"/>
        <v>31</v>
      </c>
      <c r="BB78" s="7">
        <f t="shared" si="59"/>
        <v>19034</v>
      </c>
      <c r="BC78" s="6">
        <v>0</v>
      </c>
      <c r="BD78" s="87">
        <f t="shared" si="60"/>
        <v>19034</v>
      </c>
      <c r="BE78" s="58">
        <f t="shared" si="61"/>
        <v>0</v>
      </c>
      <c r="BF78" s="11">
        <f t="shared" si="62"/>
        <v>0</v>
      </c>
    </row>
    <row r="79" spans="1:58" x14ac:dyDescent="0.25">
      <c r="A79" s="12" t="s">
        <v>149</v>
      </c>
      <c r="B79" s="3" t="s">
        <v>150</v>
      </c>
      <c r="C79" s="3" t="s">
        <v>397</v>
      </c>
      <c r="D79" s="3" t="s">
        <v>140</v>
      </c>
      <c r="E79" s="3">
        <v>2</v>
      </c>
      <c r="F79" s="3">
        <v>155</v>
      </c>
      <c r="G79" s="15" t="s">
        <v>153</v>
      </c>
      <c r="H79" s="42">
        <v>1.6</v>
      </c>
      <c r="I79" s="43">
        <v>0</v>
      </c>
      <c r="J79" s="41">
        <f t="shared" si="42"/>
        <v>1.6</v>
      </c>
      <c r="K79" s="67">
        <v>0</v>
      </c>
      <c r="L79" s="68">
        <v>0</v>
      </c>
      <c r="M79" s="38">
        <v>0</v>
      </c>
      <c r="N79" s="43">
        <v>13.2</v>
      </c>
      <c r="O79" s="43">
        <v>66.900000000000006</v>
      </c>
      <c r="P79" s="41">
        <f t="shared" si="43"/>
        <v>81.7</v>
      </c>
      <c r="Q79" s="69">
        <v>0</v>
      </c>
      <c r="R79" s="4">
        <v>614</v>
      </c>
      <c r="S79" s="41">
        <f t="shared" si="44"/>
        <v>81.7</v>
      </c>
      <c r="T79" s="7">
        <f t="shared" si="45"/>
        <v>50163.8</v>
      </c>
      <c r="U79" s="6">
        <f t="shared" si="46"/>
        <v>3100.12284</v>
      </c>
      <c r="V79" s="87">
        <f t="shared" si="47"/>
        <v>53263.922839999999</v>
      </c>
      <c r="W79" s="58">
        <v>0</v>
      </c>
      <c r="X79" s="11">
        <v>0</v>
      </c>
      <c r="Y79" s="42">
        <v>72.400000000000006</v>
      </c>
      <c r="Z79" s="43"/>
      <c r="AA79" s="41">
        <f t="shared" si="48"/>
        <v>72.400000000000006</v>
      </c>
      <c r="AB79" s="67"/>
      <c r="AC79" s="68"/>
      <c r="AD79" s="38">
        <v>0</v>
      </c>
      <c r="AE79" s="43"/>
      <c r="AF79" s="43">
        <v>9.4</v>
      </c>
      <c r="AG79" s="41">
        <f t="shared" si="49"/>
        <v>81.800000000000011</v>
      </c>
      <c r="AH79" s="69"/>
      <c r="AI79" s="4">
        <v>614</v>
      </c>
      <c r="AJ79" s="41">
        <f t="shared" si="50"/>
        <v>81.800000000000011</v>
      </c>
      <c r="AK79" s="7">
        <f t="shared" si="51"/>
        <v>50225.200000000004</v>
      </c>
      <c r="AL79" s="6">
        <v>0</v>
      </c>
      <c r="AM79" s="87">
        <f t="shared" si="52"/>
        <v>50225.200000000004</v>
      </c>
      <c r="AN79" s="58">
        <f t="shared" si="53"/>
        <v>0.10000000000000853</v>
      </c>
      <c r="AO79" s="11">
        <f t="shared" si="54"/>
        <v>61.400000000001455</v>
      </c>
      <c r="AP79" s="42">
        <v>57.7</v>
      </c>
      <c r="AQ79" s="43">
        <v>0</v>
      </c>
      <c r="AR79" s="41">
        <f t="shared" si="55"/>
        <v>57.7</v>
      </c>
      <c r="AS79" s="67">
        <v>0</v>
      </c>
      <c r="AT79" s="68">
        <v>0</v>
      </c>
      <c r="AU79" s="38">
        <f t="shared" si="56"/>
        <v>0</v>
      </c>
      <c r="AV79" s="43">
        <v>3.7</v>
      </c>
      <c r="AW79" s="43">
        <v>19.899999999999999</v>
      </c>
      <c r="AX79" s="41">
        <f t="shared" si="57"/>
        <v>81.300000000000011</v>
      </c>
      <c r="AY79" s="69">
        <v>0</v>
      </c>
      <c r="AZ79" s="4">
        <v>614</v>
      </c>
      <c r="BA79" s="41">
        <f t="shared" si="58"/>
        <v>81.300000000000011</v>
      </c>
      <c r="BB79" s="7">
        <f t="shared" si="59"/>
        <v>49918.200000000004</v>
      </c>
      <c r="BC79" s="6">
        <v>0</v>
      </c>
      <c r="BD79" s="87">
        <f t="shared" si="60"/>
        <v>49918.200000000004</v>
      </c>
      <c r="BE79" s="58">
        <f t="shared" si="61"/>
        <v>-0.5</v>
      </c>
      <c r="BF79" s="11">
        <f t="shared" si="62"/>
        <v>-307</v>
      </c>
    </row>
    <row r="80" spans="1:58" x14ac:dyDescent="0.25">
      <c r="A80" s="12" t="s">
        <v>149</v>
      </c>
      <c r="B80" s="3" t="s">
        <v>150</v>
      </c>
      <c r="C80" s="3" t="s">
        <v>397</v>
      </c>
      <c r="D80" s="3" t="s">
        <v>140</v>
      </c>
      <c r="E80" s="3">
        <v>2</v>
      </c>
      <c r="F80" s="3">
        <v>156</v>
      </c>
      <c r="G80" s="15" t="s">
        <v>154</v>
      </c>
      <c r="H80" s="42">
        <v>0</v>
      </c>
      <c r="I80" s="43">
        <v>0</v>
      </c>
      <c r="J80" s="41">
        <f t="shared" si="42"/>
        <v>0</v>
      </c>
      <c r="K80" s="67">
        <v>0</v>
      </c>
      <c r="L80" s="68">
        <v>0</v>
      </c>
      <c r="M80" s="38">
        <v>0</v>
      </c>
      <c r="N80" s="43">
        <v>0</v>
      </c>
      <c r="O80" s="43">
        <v>59.1</v>
      </c>
      <c r="P80" s="41">
        <f t="shared" si="43"/>
        <v>59.1</v>
      </c>
      <c r="Q80" s="69">
        <v>0</v>
      </c>
      <c r="R80" s="4">
        <v>614</v>
      </c>
      <c r="S80" s="41">
        <f t="shared" si="44"/>
        <v>59.1</v>
      </c>
      <c r="T80" s="7">
        <f t="shared" si="45"/>
        <v>36287.4</v>
      </c>
      <c r="U80" s="6">
        <f t="shared" si="46"/>
        <v>2242.5613200000003</v>
      </c>
      <c r="V80" s="87">
        <f t="shared" si="47"/>
        <v>38529.961320000002</v>
      </c>
      <c r="W80" s="58">
        <v>0</v>
      </c>
      <c r="X80" s="11">
        <v>0</v>
      </c>
      <c r="Y80" s="42">
        <v>45.5</v>
      </c>
      <c r="Z80" s="43"/>
      <c r="AA80" s="41">
        <f t="shared" si="48"/>
        <v>45.5</v>
      </c>
      <c r="AB80" s="67"/>
      <c r="AC80" s="68"/>
      <c r="AD80" s="38">
        <v>0</v>
      </c>
      <c r="AE80" s="43"/>
      <c r="AF80" s="43">
        <v>13.5</v>
      </c>
      <c r="AG80" s="41">
        <f t="shared" si="49"/>
        <v>59</v>
      </c>
      <c r="AH80" s="69">
        <v>5.6</v>
      </c>
      <c r="AI80" s="4">
        <v>614</v>
      </c>
      <c r="AJ80" s="41">
        <f t="shared" si="50"/>
        <v>59</v>
      </c>
      <c r="AK80" s="7">
        <f t="shared" si="51"/>
        <v>36226</v>
      </c>
      <c r="AL80" s="6">
        <v>0</v>
      </c>
      <c r="AM80" s="87">
        <f t="shared" si="52"/>
        <v>36226</v>
      </c>
      <c r="AN80" s="58">
        <f t="shared" si="53"/>
        <v>-0.10000000000000142</v>
      </c>
      <c r="AO80" s="11">
        <f t="shared" si="54"/>
        <v>-61.400000000001455</v>
      </c>
      <c r="AP80" s="42">
        <v>45.5</v>
      </c>
      <c r="AQ80" s="43">
        <v>0</v>
      </c>
      <c r="AR80" s="41">
        <f t="shared" si="55"/>
        <v>45.5</v>
      </c>
      <c r="AS80" s="67">
        <v>0</v>
      </c>
      <c r="AT80" s="68">
        <v>0</v>
      </c>
      <c r="AU80" s="38">
        <f t="shared" si="56"/>
        <v>0</v>
      </c>
      <c r="AV80" s="43">
        <v>0</v>
      </c>
      <c r="AW80" s="43">
        <v>13.5</v>
      </c>
      <c r="AX80" s="41">
        <f t="shared" si="57"/>
        <v>59</v>
      </c>
      <c r="AY80" s="69">
        <v>0</v>
      </c>
      <c r="AZ80" s="4">
        <v>614</v>
      </c>
      <c r="BA80" s="41">
        <f t="shared" si="58"/>
        <v>59</v>
      </c>
      <c r="BB80" s="7">
        <f t="shared" si="59"/>
        <v>36226</v>
      </c>
      <c r="BC80" s="6">
        <v>0</v>
      </c>
      <c r="BD80" s="87">
        <f t="shared" si="60"/>
        <v>36226</v>
      </c>
      <c r="BE80" s="58">
        <f t="shared" si="61"/>
        <v>0</v>
      </c>
      <c r="BF80" s="11">
        <f t="shared" si="62"/>
        <v>0</v>
      </c>
    </row>
    <row r="81" spans="1:58" x14ac:dyDescent="0.25">
      <c r="A81" s="12" t="s">
        <v>131</v>
      </c>
      <c r="B81" s="3" t="s">
        <v>102</v>
      </c>
      <c r="C81" s="3" t="s">
        <v>397</v>
      </c>
      <c r="D81" s="3" t="s">
        <v>140</v>
      </c>
      <c r="E81" s="3">
        <v>2</v>
      </c>
      <c r="F81" s="3">
        <v>196</v>
      </c>
      <c r="G81" s="15" t="s">
        <v>156</v>
      </c>
      <c r="H81" s="42">
        <v>3.6</v>
      </c>
      <c r="I81" s="43">
        <v>0</v>
      </c>
      <c r="J81" s="41">
        <f t="shared" si="42"/>
        <v>3.6</v>
      </c>
      <c r="K81" s="67">
        <v>0</v>
      </c>
      <c r="L81" s="68">
        <v>0</v>
      </c>
      <c r="M81" s="38">
        <v>0</v>
      </c>
      <c r="N81" s="43">
        <v>0</v>
      </c>
      <c r="O81" s="43">
        <v>23.6</v>
      </c>
      <c r="P81" s="41">
        <f t="shared" si="43"/>
        <v>27.200000000000003</v>
      </c>
      <c r="Q81" s="69">
        <v>0</v>
      </c>
      <c r="R81" s="4">
        <v>521</v>
      </c>
      <c r="S81" s="41">
        <f t="shared" si="44"/>
        <v>27.200000000000003</v>
      </c>
      <c r="T81" s="7">
        <f t="shared" si="45"/>
        <v>14171.2</v>
      </c>
      <c r="U81" s="6">
        <f t="shared" si="46"/>
        <v>875.78016000000002</v>
      </c>
      <c r="V81" s="87">
        <f t="shared" si="47"/>
        <v>15046.980160000001</v>
      </c>
      <c r="W81" s="58">
        <v>0</v>
      </c>
      <c r="X81" s="11">
        <v>0</v>
      </c>
      <c r="Y81" s="42">
        <v>3.6</v>
      </c>
      <c r="Z81" s="43"/>
      <c r="AA81" s="41">
        <f t="shared" si="48"/>
        <v>3.6</v>
      </c>
      <c r="AB81" s="67"/>
      <c r="AC81" s="68"/>
      <c r="AD81" s="38">
        <v>0</v>
      </c>
      <c r="AE81" s="43"/>
      <c r="AF81" s="43">
        <v>23.6</v>
      </c>
      <c r="AG81" s="41">
        <f t="shared" si="49"/>
        <v>27.200000000000003</v>
      </c>
      <c r="AH81" s="69"/>
      <c r="AI81" s="4">
        <v>521</v>
      </c>
      <c r="AJ81" s="41">
        <f t="shared" si="50"/>
        <v>27.200000000000003</v>
      </c>
      <c r="AK81" s="7">
        <f t="shared" si="51"/>
        <v>14171.2</v>
      </c>
      <c r="AL81" s="6">
        <v>0</v>
      </c>
      <c r="AM81" s="87">
        <f t="shared" si="52"/>
        <v>14171.2</v>
      </c>
      <c r="AN81" s="58">
        <f t="shared" si="53"/>
        <v>0</v>
      </c>
      <c r="AO81" s="11">
        <f t="shared" si="54"/>
        <v>0</v>
      </c>
      <c r="AP81" s="42">
        <v>3.6</v>
      </c>
      <c r="AQ81" s="43">
        <v>0</v>
      </c>
      <c r="AR81" s="41">
        <f t="shared" si="55"/>
        <v>3.6</v>
      </c>
      <c r="AS81" s="67">
        <v>0</v>
      </c>
      <c r="AT81" s="68">
        <v>0</v>
      </c>
      <c r="AU81" s="38">
        <f t="shared" si="56"/>
        <v>0</v>
      </c>
      <c r="AV81" s="43">
        <v>0</v>
      </c>
      <c r="AW81" s="43">
        <v>23.6</v>
      </c>
      <c r="AX81" s="41">
        <f t="shared" si="57"/>
        <v>27.200000000000003</v>
      </c>
      <c r="AY81" s="69">
        <v>0</v>
      </c>
      <c r="AZ81" s="4">
        <v>521</v>
      </c>
      <c r="BA81" s="41">
        <f t="shared" si="58"/>
        <v>27.200000000000003</v>
      </c>
      <c r="BB81" s="7">
        <f t="shared" si="59"/>
        <v>14171.2</v>
      </c>
      <c r="BC81" s="6">
        <v>0</v>
      </c>
      <c r="BD81" s="87">
        <f t="shared" si="60"/>
        <v>14171.2</v>
      </c>
      <c r="BE81" s="58">
        <f t="shared" si="61"/>
        <v>0</v>
      </c>
      <c r="BF81" s="11">
        <f t="shared" si="62"/>
        <v>0</v>
      </c>
    </row>
    <row r="82" spans="1:58" x14ac:dyDescent="0.25">
      <c r="A82" s="12" t="s">
        <v>147</v>
      </c>
      <c r="B82" s="3" t="s">
        <v>102</v>
      </c>
      <c r="C82" s="3" t="s">
        <v>398</v>
      </c>
      <c r="D82" s="3" t="s">
        <v>140</v>
      </c>
      <c r="E82" s="3">
        <v>2</v>
      </c>
      <c r="F82" s="3">
        <v>207</v>
      </c>
      <c r="G82" s="15" t="s">
        <v>148</v>
      </c>
      <c r="H82" s="42">
        <v>1.1000000000000001</v>
      </c>
      <c r="I82" s="43">
        <v>0</v>
      </c>
      <c r="J82" s="41">
        <f t="shared" si="42"/>
        <v>1.1000000000000001</v>
      </c>
      <c r="K82" s="67">
        <v>0</v>
      </c>
      <c r="L82" s="68">
        <v>0</v>
      </c>
      <c r="M82" s="38">
        <v>0</v>
      </c>
      <c r="N82" s="43">
        <v>2.9</v>
      </c>
      <c r="O82" s="43">
        <v>87.4</v>
      </c>
      <c r="P82" s="41">
        <f t="shared" si="43"/>
        <v>91.4</v>
      </c>
      <c r="Q82" s="69">
        <v>0</v>
      </c>
      <c r="R82" s="4">
        <v>521</v>
      </c>
      <c r="S82" s="41">
        <f t="shared" si="44"/>
        <v>91.4</v>
      </c>
      <c r="T82" s="7">
        <f t="shared" si="45"/>
        <v>47619.4</v>
      </c>
      <c r="U82" s="6">
        <f t="shared" si="46"/>
        <v>2942.8789200000001</v>
      </c>
      <c r="V82" s="87">
        <f t="shared" si="47"/>
        <v>50562.278920000004</v>
      </c>
      <c r="W82" s="58">
        <v>0</v>
      </c>
      <c r="X82" s="11">
        <v>0</v>
      </c>
      <c r="Y82" s="42">
        <v>26.1</v>
      </c>
      <c r="Z82" s="43"/>
      <c r="AA82" s="41">
        <f t="shared" si="48"/>
        <v>26.1</v>
      </c>
      <c r="AB82" s="67"/>
      <c r="AC82" s="68"/>
      <c r="AD82" s="38">
        <v>0</v>
      </c>
      <c r="AE82" s="43">
        <v>2.9</v>
      </c>
      <c r="AF82" s="43">
        <v>62.3</v>
      </c>
      <c r="AG82" s="41">
        <f t="shared" si="49"/>
        <v>91.3</v>
      </c>
      <c r="AH82" s="69"/>
      <c r="AI82" s="4">
        <v>521</v>
      </c>
      <c r="AJ82" s="41">
        <f t="shared" si="50"/>
        <v>91.3</v>
      </c>
      <c r="AK82" s="7">
        <f t="shared" si="51"/>
        <v>47567.299999999996</v>
      </c>
      <c r="AL82" s="6">
        <v>0</v>
      </c>
      <c r="AM82" s="87">
        <f t="shared" si="52"/>
        <v>47567.299999999996</v>
      </c>
      <c r="AN82" s="58">
        <f t="shared" si="53"/>
        <v>-0.10000000000000853</v>
      </c>
      <c r="AO82" s="11">
        <f t="shared" si="54"/>
        <v>-52.100000000005821</v>
      </c>
      <c r="AP82" s="42">
        <v>26.1</v>
      </c>
      <c r="AQ82" s="43">
        <v>0</v>
      </c>
      <c r="AR82" s="41">
        <f t="shared" si="55"/>
        <v>26.1</v>
      </c>
      <c r="AS82" s="67">
        <v>0</v>
      </c>
      <c r="AT82" s="68">
        <v>0</v>
      </c>
      <c r="AU82" s="38">
        <f t="shared" si="56"/>
        <v>0</v>
      </c>
      <c r="AV82" s="43">
        <v>2.9</v>
      </c>
      <c r="AW82" s="43">
        <v>62.3</v>
      </c>
      <c r="AX82" s="41">
        <f t="shared" si="57"/>
        <v>91.3</v>
      </c>
      <c r="AY82" s="69">
        <v>0</v>
      </c>
      <c r="AZ82" s="4">
        <v>521</v>
      </c>
      <c r="BA82" s="41">
        <f t="shared" si="58"/>
        <v>91.3</v>
      </c>
      <c r="BB82" s="7">
        <f t="shared" si="59"/>
        <v>47567.299999999996</v>
      </c>
      <c r="BC82" s="6">
        <v>0</v>
      </c>
      <c r="BD82" s="87">
        <f t="shared" si="60"/>
        <v>47567.299999999996</v>
      </c>
      <c r="BE82" s="58">
        <f t="shared" si="61"/>
        <v>0</v>
      </c>
      <c r="BF82" s="11">
        <f t="shared" si="62"/>
        <v>0</v>
      </c>
    </row>
    <row r="83" spans="1:58" x14ac:dyDescent="0.25">
      <c r="A83" s="12" t="s">
        <v>144</v>
      </c>
      <c r="B83" s="3" t="s">
        <v>102</v>
      </c>
      <c r="C83" s="3" t="s">
        <v>398</v>
      </c>
      <c r="D83" s="3" t="s">
        <v>140</v>
      </c>
      <c r="E83" s="3">
        <v>2</v>
      </c>
      <c r="F83" s="3">
        <v>228</v>
      </c>
      <c r="G83" s="15" t="s">
        <v>145</v>
      </c>
      <c r="H83" s="42">
        <v>0</v>
      </c>
      <c r="I83" s="43">
        <v>0</v>
      </c>
      <c r="J83" s="41">
        <f t="shared" si="42"/>
        <v>0</v>
      </c>
      <c r="K83" s="67">
        <v>0</v>
      </c>
      <c r="L83" s="68">
        <v>0</v>
      </c>
      <c r="M83" s="38">
        <v>0</v>
      </c>
      <c r="N83" s="43">
        <v>1.7</v>
      </c>
      <c r="O83" s="43">
        <v>16.899999999999999</v>
      </c>
      <c r="P83" s="41">
        <f t="shared" si="43"/>
        <v>18.599999999999998</v>
      </c>
      <c r="Q83" s="69">
        <v>0</v>
      </c>
      <c r="R83" s="4">
        <v>521</v>
      </c>
      <c r="S83" s="41">
        <f t="shared" si="44"/>
        <v>18.599999999999998</v>
      </c>
      <c r="T83" s="7">
        <f t="shared" si="45"/>
        <v>9690.5999999999985</v>
      </c>
      <c r="U83" s="6">
        <f t="shared" si="46"/>
        <v>598.87907999999993</v>
      </c>
      <c r="V83" s="87">
        <f t="shared" si="47"/>
        <v>10289.479079999999</v>
      </c>
      <c r="W83" s="58">
        <v>0</v>
      </c>
      <c r="X83" s="11">
        <v>0</v>
      </c>
      <c r="Y83" s="42">
        <v>4.5999999999999996</v>
      </c>
      <c r="Z83" s="43"/>
      <c r="AA83" s="41">
        <f t="shared" si="48"/>
        <v>4.5999999999999996</v>
      </c>
      <c r="AB83" s="67"/>
      <c r="AC83" s="68"/>
      <c r="AD83" s="38">
        <v>0</v>
      </c>
      <c r="AE83" s="43">
        <v>1.7</v>
      </c>
      <c r="AF83" s="43">
        <v>12.3</v>
      </c>
      <c r="AG83" s="41">
        <f t="shared" si="49"/>
        <v>18.600000000000001</v>
      </c>
      <c r="AH83" s="69"/>
      <c r="AI83" s="4">
        <v>521</v>
      </c>
      <c r="AJ83" s="41">
        <f t="shared" si="50"/>
        <v>18.600000000000001</v>
      </c>
      <c r="AK83" s="7">
        <f t="shared" si="51"/>
        <v>9690.6</v>
      </c>
      <c r="AL83" s="6">
        <v>0</v>
      </c>
      <c r="AM83" s="87">
        <f t="shared" si="52"/>
        <v>9690.6</v>
      </c>
      <c r="AN83" s="58">
        <f t="shared" si="53"/>
        <v>0</v>
      </c>
      <c r="AO83" s="11">
        <f t="shared" si="54"/>
        <v>0</v>
      </c>
      <c r="AP83" s="42">
        <v>4.5999999999999996</v>
      </c>
      <c r="AQ83" s="43">
        <v>0</v>
      </c>
      <c r="AR83" s="41">
        <f t="shared" si="55"/>
        <v>4.5999999999999996</v>
      </c>
      <c r="AS83" s="67">
        <v>0</v>
      </c>
      <c r="AT83" s="68">
        <v>0</v>
      </c>
      <c r="AU83" s="38">
        <f t="shared" si="56"/>
        <v>0</v>
      </c>
      <c r="AV83" s="43">
        <v>1.7</v>
      </c>
      <c r="AW83" s="43">
        <v>12.3</v>
      </c>
      <c r="AX83" s="41">
        <f t="shared" si="57"/>
        <v>18.600000000000001</v>
      </c>
      <c r="AY83" s="69">
        <v>0</v>
      </c>
      <c r="AZ83" s="4">
        <v>521</v>
      </c>
      <c r="BA83" s="41">
        <f t="shared" si="58"/>
        <v>18.600000000000001</v>
      </c>
      <c r="BB83" s="7">
        <f t="shared" si="59"/>
        <v>9690.6</v>
      </c>
      <c r="BC83" s="6">
        <v>0</v>
      </c>
      <c r="BD83" s="87">
        <f t="shared" si="60"/>
        <v>9690.6</v>
      </c>
      <c r="BE83" s="58">
        <f t="shared" si="61"/>
        <v>0</v>
      </c>
      <c r="BF83" s="11">
        <f t="shared" si="62"/>
        <v>0</v>
      </c>
    </row>
    <row r="84" spans="1:58" x14ac:dyDescent="0.25">
      <c r="A84" s="12" t="s">
        <v>144</v>
      </c>
      <c r="B84" s="3" t="s">
        <v>102</v>
      </c>
      <c r="C84" s="3" t="s">
        <v>398</v>
      </c>
      <c r="D84" s="3" t="s">
        <v>140</v>
      </c>
      <c r="E84" s="3">
        <v>2</v>
      </c>
      <c r="F84" s="3">
        <v>229</v>
      </c>
      <c r="G84" s="15" t="s">
        <v>146</v>
      </c>
      <c r="H84" s="42">
        <v>0.1</v>
      </c>
      <c r="I84" s="43">
        <v>0</v>
      </c>
      <c r="J84" s="41">
        <f t="shared" si="42"/>
        <v>0.1</v>
      </c>
      <c r="K84" s="67">
        <v>0</v>
      </c>
      <c r="L84" s="68">
        <v>0</v>
      </c>
      <c r="M84" s="38">
        <v>0</v>
      </c>
      <c r="N84" s="43">
        <v>3.7</v>
      </c>
      <c r="O84" s="43">
        <v>10.6</v>
      </c>
      <c r="P84" s="41">
        <f t="shared" si="43"/>
        <v>14.4</v>
      </c>
      <c r="Q84" s="69">
        <v>0</v>
      </c>
      <c r="R84" s="4">
        <v>521</v>
      </c>
      <c r="S84" s="41">
        <f t="shared" si="44"/>
        <v>14.4</v>
      </c>
      <c r="T84" s="7">
        <f t="shared" si="45"/>
        <v>7502.4000000000005</v>
      </c>
      <c r="U84" s="6">
        <f t="shared" si="46"/>
        <v>463.64832000000001</v>
      </c>
      <c r="V84" s="87">
        <f t="shared" si="47"/>
        <v>7966.0483200000008</v>
      </c>
      <c r="W84" s="58">
        <v>0</v>
      </c>
      <c r="X84" s="11">
        <v>0</v>
      </c>
      <c r="Y84" s="42">
        <v>9</v>
      </c>
      <c r="Z84" s="43"/>
      <c r="AA84" s="41">
        <f t="shared" si="48"/>
        <v>9</v>
      </c>
      <c r="AB84" s="67"/>
      <c r="AC84" s="68"/>
      <c r="AD84" s="38">
        <v>0</v>
      </c>
      <c r="AE84" s="43">
        <v>4.0999999999999996</v>
      </c>
      <c r="AF84" s="43">
        <v>1.4</v>
      </c>
      <c r="AG84" s="41">
        <f t="shared" si="49"/>
        <v>14.5</v>
      </c>
      <c r="AH84" s="69"/>
      <c r="AI84" s="4">
        <v>521</v>
      </c>
      <c r="AJ84" s="41">
        <f t="shared" si="50"/>
        <v>14.5</v>
      </c>
      <c r="AK84" s="7">
        <f t="shared" si="51"/>
        <v>7554.5</v>
      </c>
      <c r="AL84" s="6">
        <v>0</v>
      </c>
      <c r="AM84" s="87">
        <f t="shared" si="52"/>
        <v>7554.5</v>
      </c>
      <c r="AN84" s="58">
        <f t="shared" si="53"/>
        <v>9.9999999999999645E-2</v>
      </c>
      <c r="AO84" s="11">
        <f t="shared" si="54"/>
        <v>52.099999999999454</v>
      </c>
      <c r="AP84" s="42">
        <v>9.1999999999999993</v>
      </c>
      <c r="AQ84" s="43">
        <v>0</v>
      </c>
      <c r="AR84" s="41">
        <f t="shared" si="55"/>
        <v>9.1999999999999993</v>
      </c>
      <c r="AS84" s="67">
        <v>0</v>
      </c>
      <c r="AT84" s="68">
        <v>0</v>
      </c>
      <c r="AU84" s="38">
        <f t="shared" si="56"/>
        <v>0</v>
      </c>
      <c r="AV84" s="43">
        <v>4.0999999999999996</v>
      </c>
      <c r="AW84" s="43">
        <v>1.4</v>
      </c>
      <c r="AX84" s="41">
        <f t="shared" si="57"/>
        <v>14.7</v>
      </c>
      <c r="AY84" s="69">
        <v>0</v>
      </c>
      <c r="AZ84" s="4">
        <v>521</v>
      </c>
      <c r="BA84" s="41">
        <f t="shared" si="58"/>
        <v>14.7</v>
      </c>
      <c r="BB84" s="7">
        <f t="shared" si="59"/>
        <v>7658.7</v>
      </c>
      <c r="BC84" s="6">
        <v>0</v>
      </c>
      <c r="BD84" s="87">
        <f t="shared" si="60"/>
        <v>7658.7</v>
      </c>
      <c r="BE84" s="58">
        <f t="shared" si="61"/>
        <v>0.19999999999999929</v>
      </c>
      <c r="BF84" s="11">
        <f t="shared" si="62"/>
        <v>104.19999999999982</v>
      </c>
    </row>
    <row r="85" spans="1:58" x14ac:dyDescent="0.25">
      <c r="A85" s="12" t="s">
        <v>138</v>
      </c>
      <c r="B85" s="3" t="s">
        <v>139</v>
      </c>
      <c r="C85" s="3" t="s">
        <v>397</v>
      </c>
      <c r="D85" s="3" t="s">
        <v>140</v>
      </c>
      <c r="E85" s="3">
        <v>2</v>
      </c>
      <c r="F85" s="3">
        <v>249</v>
      </c>
      <c r="G85" s="15" t="s">
        <v>143</v>
      </c>
      <c r="H85" s="42">
        <v>0</v>
      </c>
      <c r="I85" s="43">
        <v>0</v>
      </c>
      <c r="J85" s="41">
        <f t="shared" si="42"/>
        <v>0</v>
      </c>
      <c r="K85" s="67">
        <v>0</v>
      </c>
      <c r="L85" s="68">
        <v>0</v>
      </c>
      <c r="M85" s="38">
        <v>0</v>
      </c>
      <c r="N85" s="43">
        <v>1.4</v>
      </c>
      <c r="O85" s="43">
        <v>32.200000000000003</v>
      </c>
      <c r="P85" s="41">
        <f t="shared" si="43"/>
        <v>33.6</v>
      </c>
      <c r="Q85" s="69">
        <v>0</v>
      </c>
      <c r="R85" s="4">
        <v>614</v>
      </c>
      <c r="S85" s="41">
        <f t="shared" si="44"/>
        <v>33.6</v>
      </c>
      <c r="T85" s="7">
        <f t="shared" si="45"/>
        <v>20630.400000000001</v>
      </c>
      <c r="U85" s="6">
        <f t="shared" si="46"/>
        <v>1274.9587200000001</v>
      </c>
      <c r="V85" s="87">
        <f t="shared" si="47"/>
        <v>21905.35872</v>
      </c>
      <c r="W85" s="58">
        <v>0</v>
      </c>
      <c r="X85" s="11">
        <v>0</v>
      </c>
      <c r="Y85" s="42">
        <v>23.1</v>
      </c>
      <c r="Z85" s="43"/>
      <c r="AA85" s="41">
        <f t="shared" si="48"/>
        <v>23.1</v>
      </c>
      <c r="AB85" s="67"/>
      <c r="AC85" s="68"/>
      <c r="AD85" s="38">
        <v>0</v>
      </c>
      <c r="AE85" s="43"/>
      <c r="AF85" s="43">
        <v>10.6</v>
      </c>
      <c r="AG85" s="41">
        <f t="shared" si="49"/>
        <v>33.700000000000003</v>
      </c>
      <c r="AH85" s="69"/>
      <c r="AI85" s="4">
        <v>614</v>
      </c>
      <c r="AJ85" s="41">
        <f t="shared" si="50"/>
        <v>33.700000000000003</v>
      </c>
      <c r="AK85" s="7">
        <f t="shared" si="51"/>
        <v>20691.800000000003</v>
      </c>
      <c r="AL85" s="6">
        <v>0</v>
      </c>
      <c r="AM85" s="87">
        <f t="shared" si="52"/>
        <v>20691.800000000003</v>
      </c>
      <c r="AN85" s="58">
        <f t="shared" si="53"/>
        <v>0.10000000000000142</v>
      </c>
      <c r="AO85" s="11">
        <f t="shared" si="54"/>
        <v>61.400000000001455</v>
      </c>
      <c r="AP85" s="42">
        <v>23.1</v>
      </c>
      <c r="AQ85" s="43">
        <v>0</v>
      </c>
      <c r="AR85" s="41">
        <f t="shared" si="55"/>
        <v>23.1</v>
      </c>
      <c r="AS85" s="67">
        <v>0</v>
      </c>
      <c r="AT85" s="68">
        <v>0</v>
      </c>
      <c r="AU85" s="38">
        <f t="shared" si="56"/>
        <v>0</v>
      </c>
      <c r="AV85" s="43">
        <v>0</v>
      </c>
      <c r="AW85" s="43">
        <v>10.6</v>
      </c>
      <c r="AX85" s="41">
        <f t="shared" si="57"/>
        <v>33.700000000000003</v>
      </c>
      <c r="AY85" s="69">
        <v>0</v>
      </c>
      <c r="AZ85" s="4">
        <v>614</v>
      </c>
      <c r="BA85" s="41">
        <f t="shared" si="58"/>
        <v>33.700000000000003</v>
      </c>
      <c r="BB85" s="7">
        <f t="shared" si="59"/>
        <v>20691.800000000003</v>
      </c>
      <c r="BC85" s="6">
        <v>0</v>
      </c>
      <c r="BD85" s="87">
        <f t="shared" si="60"/>
        <v>20691.800000000003</v>
      </c>
      <c r="BE85" s="58">
        <f t="shared" si="61"/>
        <v>0</v>
      </c>
      <c r="BF85" s="11">
        <f t="shared" si="62"/>
        <v>0</v>
      </c>
    </row>
    <row r="86" spans="1:58" x14ac:dyDescent="0.25">
      <c r="A86" s="12" t="s">
        <v>131</v>
      </c>
      <c r="B86" s="3" t="s">
        <v>102</v>
      </c>
      <c r="C86" s="3" t="s">
        <v>397</v>
      </c>
      <c r="D86" s="111" t="s">
        <v>140</v>
      </c>
      <c r="E86" s="111">
        <v>2</v>
      </c>
      <c r="F86" s="111">
        <v>313</v>
      </c>
      <c r="G86" s="112" t="s">
        <v>157</v>
      </c>
      <c r="H86" s="42">
        <v>4.7</v>
      </c>
      <c r="I86" s="43">
        <v>0</v>
      </c>
      <c r="J86" s="41">
        <f t="shared" si="42"/>
        <v>4.7</v>
      </c>
      <c r="K86" s="67">
        <v>0</v>
      </c>
      <c r="L86" s="68">
        <v>0</v>
      </c>
      <c r="M86" s="38">
        <v>0</v>
      </c>
      <c r="N86" s="43">
        <v>0.7</v>
      </c>
      <c r="O86" s="43">
        <v>64.400000000000006</v>
      </c>
      <c r="P86" s="41">
        <f t="shared" si="43"/>
        <v>69.800000000000011</v>
      </c>
      <c r="Q86" s="69">
        <v>0</v>
      </c>
      <c r="R86" s="4">
        <v>521</v>
      </c>
      <c r="S86" s="41">
        <f t="shared" si="44"/>
        <v>69.800000000000011</v>
      </c>
      <c r="T86" s="7">
        <f t="shared" si="45"/>
        <v>36365.800000000003</v>
      </c>
      <c r="U86" s="6">
        <f t="shared" si="46"/>
        <v>2247.4064400000002</v>
      </c>
      <c r="V86" s="87">
        <f t="shared" si="47"/>
        <v>38613.206440000002</v>
      </c>
      <c r="W86" s="58">
        <v>0</v>
      </c>
      <c r="X86" s="11">
        <v>0</v>
      </c>
      <c r="Y86" s="42">
        <v>37</v>
      </c>
      <c r="Z86" s="43"/>
      <c r="AA86" s="41">
        <f t="shared" si="48"/>
        <v>37</v>
      </c>
      <c r="AB86" s="67"/>
      <c r="AC86" s="68"/>
      <c r="AD86" s="38">
        <v>0</v>
      </c>
      <c r="AE86" s="43">
        <v>0.7</v>
      </c>
      <c r="AF86" s="43">
        <v>32.1</v>
      </c>
      <c r="AG86" s="41">
        <f t="shared" si="49"/>
        <v>69.800000000000011</v>
      </c>
      <c r="AH86" s="69"/>
      <c r="AI86" s="4">
        <v>521</v>
      </c>
      <c r="AJ86" s="41">
        <f t="shared" si="50"/>
        <v>69.800000000000011</v>
      </c>
      <c r="AK86" s="7">
        <f t="shared" si="51"/>
        <v>36365.800000000003</v>
      </c>
      <c r="AL86" s="6">
        <v>0</v>
      </c>
      <c r="AM86" s="87">
        <f t="shared" si="52"/>
        <v>36365.800000000003</v>
      </c>
      <c r="AN86" s="58">
        <f t="shared" si="53"/>
        <v>0</v>
      </c>
      <c r="AO86" s="11">
        <f t="shared" si="54"/>
        <v>0</v>
      </c>
      <c r="AP86" s="42">
        <v>36.700000000000003</v>
      </c>
      <c r="AQ86" s="43">
        <v>0</v>
      </c>
      <c r="AR86" s="41">
        <f t="shared" si="55"/>
        <v>36.700000000000003</v>
      </c>
      <c r="AS86" s="67">
        <v>0</v>
      </c>
      <c r="AT86" s="68">
        <v>0</v>
      </c>
      <c r="AU86" s="38">
        <f t="shared" si="56"/>
        <v>0</v>
      </c>
      <c r="AV86" s="43">
        <v>0.7</v>
      </c>
      <c r="AW86" s="43">
        <v>31.4</v>
      </c>
      <c r="AX86" s="41">
        <f t="shared" si="57"/>
        <v>68.800000000000011</v>
      </c>
      <c r="AY86" s="69">
        <v>0</v>
      </c>
      <c r="AZ86" s="4">
        <v>521</v>
      </c>
      <c r="BA86" s="41">
        <f t="shared" si="58"/>
        <v>68.800000000000011</v>
      </c>
      <c r="BB86" s="7">
        <f t="shared" si="59"/>
        <v>35844.800000000003</v>
      </c>
      <c r="BC86" s="6">
        <v>0</v>
      </c>
      <c r="BD86" s="87">
        <f t="shared" si="60"/>
        <v>35844.800000000003</v>
      </c>
      <c r="BE86" s="58">
        <f t="shared" si="61"/>
        <v>-1</v>
      </c>
      <c r="BF86" s="11">
        <f t="shared" si="62"/>
        <v>-521</v>
      </c>
    </row>
    <row r="87" spans="1:58" x14ac:dyDescent="0.25">
      <c r="A87" s="12" t="s">
        <v>158</v>
      </c>
      <c r="B87" s="3" t="s">
        <v>159</v>
      </c>
      <c r="C87" s="3" t="s">
        <v>397</v>
      </c>
      <c r="D87" s="3" t="s">
        <v>160</v>
      </c>
      <c r="E87" s="3">
        <v>2</v>
      </c>
      <c r="F87" s="3">
        <v>89</v>
      </c>
      <c r="G87" s="15" t="s">
        <v>161</v>
      </c>
      <c r="H87" s="42">
        <v>23.7</v>
      </c>
      <c r="I87" s="43">
        <v>2.7</v>
      </c>
      <c r="J87" s="41">
        <f t="shared" si="42"/>
        <v>26.4</v>
      </c>
      <c r="K87" s="67">
        <v>0</v>
      </c>
      <c r="L87" s="68">
        <v>0</v>
      </c>
      <c r="M87" s="38">
        <v>0</v>
      </c>
      <c r="N87" s="43">
        <v>1.5</v>
      </c>
      <c r="O87" s="43">
        <v>97.5</v>
      </c>
      <c r="P87" s="41">
        <f t="shared" si="43"/>
        <v>125.4</v>
      </c>
      <c r="Q87" s="69">
        <v>0</v>
      </c>
      <c r="R87" s="4">
        <v>404</v>
      </c>
      <c r="S87" s="41">
        <f t="shared" si="44"/>
        <v>125.4</v>
      </c>
      <c r="T87" s="7">
        <f t="shared" si="45"/>
        <v>50661.600000000006</v>
      </c>
      <c r="U87" s="6">
        <f t="shared" si="46"/>
        <v>3130.8868800000005</v>
      </c>
      <c r="V87" s="87">
        <f t="shared" si="47"/>
        <v>53792.486880000004</v>
      </c>
      <c r="W87" s="58">
        <v>0</v>
      </c>
      <c r="X87" s="11">
        <v>0</v>
      </c>
      <c r="Y87" s="42">
        <v>69.7</v>
      </c>
      <c r="Z87" s="43">
        <v>1.9</v>
      </c>
      <c r="AA87" s="41">
        <f t="shared" si="48"/>
        <v>71.600000000000009</v>
      </c>
      <c r="AB87" s="67"/>
      <c r="AC87" s="68"/>
      <c r="AD87" s="38">
        <v>0</v>
      </c>
      <c r="AE87" s="43">
        <v>1.4</v>
      </c>
      <c r="AF87" s="43">
        <v>51.9</v>
      </c>
      <c r="AG87" s="41">
        <f t="shared" si="49"/>
        <v>124.9</v>
      </c>
      <c r="AH87" s="69"/>
      <c r="AI87" s="4">
        <v>404</v>
      </c>
      <c r="AJ87" s="41">
        <f t="shared" si="50"/>
        <v>124.9</v>
      </c>
      <c r="AK87" s="7">
        <f t="shared" si="51"/>
        <v>50459.600000000006</v>
      </c>
      <c r="AL87" s="6">
        <v>0</v>
      </c>
      <c r="AM87" s="87">
        <f t="shared" si="52"/>
        <v>50459.600000000006</v>
      </c>
      <c r="AN87" s="58">
        <f t="shared" si="53"/>
        <v>-0.5</v>
      </c>
      <c r="AO87" s="11">
        <f t="shared" si="54"/>
        <v>-202</v>
      </c>
      <c r="AP87" s="42">
        <v>69.7</v>
      </c>
      <c r="AQ87" s="43">
        <v>1.9</v>
      </c>
      <c r="AR87" s="41">
        <f t="shared" si="55"/>
        <v>71.600000000000009</v>
      </c>
      <c r="AS87" s="67">
        <v>0</v>
      </c>
      <c r="AT87" s="68">
        <v>0</v>
      </c>
      <c r="AU87" s="38">
        <f t="shared" si="56"/>
        <v>0</v>
      </c>
      <c r="AV87" s="43">
        <v>1.4</v>
      </c>
      <c r="AW87" s="43">
        <v>51.9</v>
      </c>
      <c r="AX87" s="41">
        <f t="shared" si="57"/>
        <v>124.9</v>
      </c>
      <c r="AY87" s="69">
        <v>0</v>
      </c>
      <c r="AZ87" s="4">
        <v>404</v>
      </c>
      <c r="BA87" s="41">
        <f t="shared" si="58"/>
        <v>124.9</v>
      </c>
      <c r="BB87" s="7">
        <f t="shared" si="59"/>
        <v>50459.600000000006</v>
      </c>
      <c r="BC87" s="6">
        <v>0</v>
      </c>
      <c r="BD87" s="87">
        <f t="shared" si="60"/>
        <v>50459.600000000006</v>
      </c>
      <c r="BE87" s="58">
        <f t="shared" si="61"/>
        <v>0</v>
      </c>
      <c r="BF87" s="11">
        <f t="shared" si="62"/>
        <v>0</v>
      </c>
    </row>
    <row r="88" spans="1:58" x14ac:dyDescent="0.25">
      <c r="A88" s="12" t="s">
        <v>158</v>
      </c>
      <c r="B88" s="3" t="s">
        <v>159</v>
      </c>
      <c r="C88" s="3" t="s">
        <v>397</v>
      </c>
      <c r="D88" s="3" t="s">
        <v>160</v>
      </c>
      <c r="E88" s="3">
        <v>2</v>
      </c>
      <c r="F88" s="3">
        <v>90</v>
      </c>
      <c r="G88" s="15" t="s">
        <v>162</v>
      </c>
      <c r="H88" s="42">
        <v>16.5</v>
      </c>
      <c r="I88" s="43">
        <v>8.6</v>
      </c>
      <c r="J88" s="41">
        <f t="shared" si="42"/>
        <v>25.1</v>
      </c>
      <c r="K88" s="67">
        <v>0</v>
      </c>
      <c r="L88" s="68">
        <v>0</v>
      </c>
      <c r="M88" s="38">
        <v>0</v>
      </c>
      <c r="N88" s="43">
        <v>0</v>
      </c>
      <c r="O88" s="43">
        <v>94.2</v>
      </c>
      <c r="P88" s="41">
        <f t="shared" si="43"/>
        <v>119.30000000000001</v>
      </c>
      <c r="Q88" s="69">
        <v>0</v>
      </c>
      <c r="R88" s="4">
        <v>404</v>
      </c>
      <c r="S88" s="41">
        <f t="shared" si="44"/>
        <v>119.30000000000001</v>
      </c>
      <c r="T88" s="7">
        <f t="shared" si="45"/>
        <v>48197.200000000004</v>
      </c>
      <c r="U88" s="6">
        <f t="shared" si="46"/>
        <v>2978.5869600000001</v>
      </c>
      <c r="V88" s="87">
        <f t="shared" si="47"/>
        <v>51175.786960000005</v>
      </c>
      <c r="W88" s="58">
        <v>0</v>
      </c>
      <c r="X88" s="11">
        <v>0</v>
      </c>
      <c r="Y88" s="42">
        <v>61.1</v>
      </c>
      <c r="Z88" s="43">
        <v>7.1</v>
      </c>
      <c r="AA88" s="41">
        <f t="shared" si="48"/>
        <v>68.2</v>
      </c>
      <c r="AB88" s="67"/>
      <c r="AC88" s="68"/>
      <c r="AD88" s="38">
        <v>0</v>
      </c>
      <c r="AE88" s="43"/>
      <c r="AF88" s="43">
        <v>51.3</v>
      </c>
      <c r="AG88" s="41">
        <f t="shared" si="49"/>
        <v>119.5</v>
      </c>
      <c r="AH88" s="69"/>
      <c r="AI88" s="4">
        <v>404</v>
      </c>
      <c r="AJ88" s="41">
        <f t="shared" si="50"/>
        <v>119.5</v>
      </c>
      <c r="AK88" s="7">
        <f t="shared" si="51"/>
        <v>48278</v>
      </c>
      <c r="AL88" s="6">
        <v>0</v>
      </c>
      <c r="AM88" s="87">
        <f t="shared" si="52"/>
        <v>48278</v>
      </c>
      <c r="AN88" s="58">
        <f t="shared" si="53"/>
        <v>0.19999999999998863</v>
      </c>
      <c r="AO88" s="11">
        <f t="shared" si="54"/>
        <v>80.799999999995634</v>
      </c>
      <c r="AP88" s="42">
        <v>61.1</v>
      </c>
      <c r="AQ88" s="43">
        <v>7.1</v>
      </c>
      <c r="AR88" s="41">
        <f t="shared" si="55"/>
        <v>68.2</v>
      </c>
      <c r="AS88" s="67">
        <v>0</v>
      </c>
      <c r="AT88" s="68">
        <v>0</v>
      </c>
      <c r="AU88" s="38">
        <f t="shared" si="56"/>
        <v>0</v>
      </c>
      <c r="AV88" s="43">
        <v>0</v>
      </c>
      <c r="AW88" s="43">
        <v>51.3</v>
      </c>
      <c r="AX88" s="41">
        <f t="shared" si="57"/>
        <v>119.5</v>
      </c>
      <c r="AY88" s="69">
        <v>0</v>
      </c>
      <c r="AZ88" s="4">
        <v>404</v>
      </c>
      <c r="BA88" s="41">
        <f t="shared" si="58"/>
        <v>119.5</v>
      </c>
      <c r="BB88" s="7">
        <f t="shared" si="59"/>
        <v>48278</v>
      </c>
      <c r="BC88" s="6">
        <v>0</v>
      </c>
      <c r="BD88" s="87">
        <f t="shared" si="60"/>
        <v>48278</v>
      </c>
      <c r="BE88" s="58">
        <f t="shared" si="61"/>
        <v>0</v>
      </c>
      <c r="BF88" s="11">
        <f t="shared" si="62"/>
        <v>0</v>
      </c>
    </row>
    <row r="89" spans="1:58" x14ac:dyDescent="0.25">
      <c r="A89" s="12" t="s">
        <v>158</v>
      </c>
      <c r="B89" s="3" t="s">
        <v>159</v>
      </c>
      <c r="C89" s="3" t="s">
        <v>397</v>
      </c>
      <c r="D89" s="3" t="s">
        <v>160</v>
      </c>
      <c r="E89" s="3">
        <v>2</v>
      </c>
      <c r="F89" s="3">
        <v>92</v>
      </c>
      <c r="G89" s="15" t="s">
        <v>163</v>
      </c>
      <c r="H89" s="42">
        <v>8.6</v>
      </c>
      <c r="I89" s="43">
        <v>0</v>
      </c>
      <c r="J89" s="41">
        <f t="shared" si="42"/>
        <v>8.6</v>
      </c>
      <c r="K89" s="67">
        <v>0</v>
      </c>
      <c r="L89" s="68">
        <v>0</v>
      </c>
      <c r="M89" s="38">
        <v>0</v>
      </c>
      <c r="N89" s="43">
        <v>0</v>
      </c>
      <c r="O89" s="43">
        <v>52.1</v>
      </c>
      <c r="P89" s="41">
        <f t="shared" si="43"/>
        <v>60.7</v>
      </c>
      <c r="Q89" s="69">
        <v>0</v>
      </c>
      <c r="R89" s="4">
        <v>404</v>
      </c>
      <c r="S89" s="41">
        <f t="shared" si="44"/>
        <v>60.7</v>
      </c>
      <c r="T89" s="7">
        <f t="shared" si="45"/>
        <v>24522.800000000003</v>
      </c>
      <c r="U89" s="6">
        <f t="shared" si="46"/>
        <v>1515.5090400000001</v>
      </c>
      <c r="V89" s="87">
        <f t="shared" si="47"/>
        <v>26038.309040000004</v>
      </c>
      <c r="W89" s="58">
        <v>0</v>
      </c>
      <c r="X89" s="11">
        <v>0</v>
      </c>
      <c r="Y89" s="42">
        <v>43.1</v>
      </c>
      <c r="Z89" s="43"/>
      <c r="AA89" s="41">
        <f t="shared" si="48"/>
        <v>43.1</v>
      </c>
      <c r="AB89" s="67"/>
      <c r="AC89" s="68"/>
      <c r="AD89" s="38">
        <v>0</v>
      </c>
      <c r="AE89" s="43"/>
      <c r="AF89" s="43">
        <v>17.600000000000001</v>
      </c>
      <c r="AG89" s="41">
        <f t="shared" si="49"/>
        <v>60.7</v>
      </c>
      <c r="AH89" s="69"/>
      <c r="AI89" s="4">
        <v>404</v>
      </c>
      <c r="AJ89" s="41">
        <f t="shared" si="50"/>
        <v>60.7</v>
      </c>
      <c r="AK89" s="7">
        <f t="shared" si="51"/>
        <v>24522.800000000003</v>
      </c>
      <c r="AL89" s="6">
        <v>0</v>
      </c>
      <c r="AM89" s="87">
        <f t="shared" si="52"/>
        <v>24522.800000000003</v>
      </c>
      <c r="AN89" s="58">
        <f t="shared" si="53"/>
        <v>0</v>
      </c>
      <c r="AO89" s="11">
        <f t="shared" si="54"/>
        <v>0</v>
      </c>
      <c r="AP89" s="42">
        <v>43.1</v>
      </c>
      <c r="AQ89" s="43">
        <v>0</v>
      </c>
      <c r="AR89" s="41">
        <f t="shared" si="55"/>
        <v>43.1</v>
      </c>
      <c r="AS89" s="67">
        <v>0</v>
      </c>
      <c r="AT89" s="68">
        <v>0</v>
      </c>
      <c r="AU89" s="38">
        <f t="shared" si="56"/>
        <v>0</v>
      </c>
      <c r="AV89" s="43">
        <v>0</v>
      </c>
      <c r="AW89" s="43">
        <v>17.600000000000001</v>
      </c>
      <c r="AX89" s="41">
        <f t="shared" si="57"/>
        <v>60.7</v>
      </c>
      <c r="AY89" s="69">
        <v>0</v>
      </c>
      <c r="AZ89" s="4">
        <v>404</v>
      </c>
      <c r="BA89" s="41">
        <f t="shared" si="58"/>
        <v>60.7</v>
      </c>
      <c r="BB89" s="7">
        <f t="shared" si="59"/>
        <v>24522.800000000003</v>
      </c>
      <c r="BC89" s="6">
        <v>0</v>
      </c>
      <c r="BD89" s="87">
        <f t="shared" si="60"/>
        <v>24522.800000000003</v>
      </c>
      <c r="BE89" s="58">
        <f t="shared" si="61"/>
        <v>0</v>
      </c>
      <c r="BF89" s="11">
        <f t="shared" si="62"/>
        <v>0</v>
      </c>
    </row>
    <row r="90" spans="1:58" x14ac:dyDescent="0.25">
      <c r="A90" s="12" t="s">
        <v>400</v>
      </c>
      <c r="B90" s="3" t="s">
        <v>165</v>
      </c>
      <c r="C90" s="3" t="s">
        <v>398</v>
      </c>
      <c r="D90" s="3" t="s">
        <v>160</v>
      </c>
      <c r="E90" s="3">
        <v>2</v>
      </c>
      <c r="F90" s="3">
        <v>187</v>
      </c>
      <c r="G90" s="15" t="s">
        <v>167</v>
      </c>
      <c r="H90" s="42">
        <v>28.9</v>
      </c>
      <c r="I90" s="43">
        <v>2</v>
      </c>
      <c r="J90" s="41">
        <f t="shared" si="42"/>
        <v>30.9</v>
      </c>
      <c r="K90" s="67">
        <v>0</v>
      </c>
      <c r="L90" s="68">
        <v>0</v>
      </c>
      <c r="M90" s="38">
        <v>0</v>
      </c>
      <c r="N90" s="43">
        <v>1.9</v>
      </c>
      <c r="O90" s="43">
        <v>120.7</v>
      </c>
      <c r="P90" s="41">
        <f t="shared" si="43"/>
        <v>153.5</v>
      </c>
      <c r="Q90" s="69">
        <v>0</v>
      </c>
      <c r="R90" s="4">
        <v>404</v>
      </c>
      <c r="S90" s="41">
        <f t="shared" si="44"/>
        <v>153.5</v>
      </c>
      <c r="T90" s="7">
        <f t="shared" si="45"/>
        <v>62014</v>
      </c>
      <c r="U90" s="6">
        <f t="shared" si="46"/>
        <v>3832.4652000000001</v>
      </c>
      <c r="V90" s="87">
        <f t="shared" si="47"/>
        <v>65846.465200000006</v>
      </c>
      <c r="W90" s="58">
        <v>0</v>
      </c>
      <c r="X90" s="11">
        <v>0</v>
      </c>
      <c r="Y90" s="42">
        <v>80</v>
      </c>
      <c r="Z90" s="43">
        <v>2</v>
      </c>
      <c r="AA90" s="41">
        <f t="shared" si="48"/>
        <v>82</v>
      </c>
      <c r="AB90" s="67"/>
      <c r="AC90" s="68"/>
      <c r="AD90" s="38">
        <v>0</v>
      </c>
      <c r="AE90" s="43">
        <v>1.9</v>
      </c>
      <c r="AF90" s="43">
        <v>69.2</v>
      </c>
      <c r="AG90" s="41">
        <f t="shared" si="49"/>
        <v>153.10000000000002</v>
      </c>
      <c r="AH90" s="69"/>
      <c r="AI90" s="4">
        <v>404</v>
      </c>
      <c r="AJ90" s="41">
        <f t="shared" si="50"/>
        <v>153.10000000000002</v>
      </c>
      <c r="AK90" s="7">
        <f t="shared" si="51"/>
        <v>61852.400000000009</v>
      </c>
      <c r="AL90" s="6">
        <v>0</v>
      </c>
      <c r="AM90" s="87">
        <f t="shared" si="52"/>
        <v>61852.400000000009</v>
      </c>
      <c r="AN90" s="58">
        <f t="shared" si="53"/>
        <v>-0.39999999999997726</v>
      </c>
      <c r="AO90" s="11">
        <f t="shared" si="54"/>
        <v>-161.59999999999127</v>
      </c>
      <c r="AP90" s="42">
        <v>80</v>
      </c>
      <c r="AQ90" s="43">
        <v>2</v>
      </c>
      <c r="AR90" s="41">
        <f t="shared" si="55"/>
        <v>82</v>
      </c>
      <c r="AS90" s="67">
        <v>0</v>
      </c>
      <c r="AT90" s="68">
        <v>0</v>
      </c>
      <c r="AU90" s="38">
        <f t="shared" si="56"/>
        <v>0</v>
      </c>
      <c r="AV90" s="43">
        <v>1.9</v>
      </c>
      <c r="AW90" s="43">
        <v>69.2</v>
      </c>
      <c r="AX90" s="41">
        <f t="shared" si="57"/>
        <v>153.10000000000002</v>
      </c>
      <c r="AY90" s="69">
        <v>0</v>
      </c>
      <c r="AZ90" s="4">
        <v>404</v>
      </c>
      <c r="BA90" s="41">
        <f t="shared" si="58"/>
        <v>153.10000000000002</v>
      </c>
      <c r="BB90" s="7">
        <f t="shared" si="59"/>
        <v>61852.400000000009</v>
      </c>
      <c r="BC90" s="6">
        <v>0</v>
      </c>
      <c r="BD90" s="87">
        <f t="shared" si="60"/>
        <v>61852.400000000009</v>
      </c>
      <c r="BE90" s="58">
        <f t="shared" si="61"/>
        <v>0</v>
      </c>
      <c r="BF90" s="11">
        <f t="shared" si="62"/>
        <v>0</v>
      </c>
    </row>
    <row r="91" spans="1:58" x14ac:dyDescent="0.25">
      <c r="A91" s="12" t="s">
        <v>401</v>
      </c>
      <c r="B91" s="3" t="s">
        <v>165</v>
      </c>
      <c r="C91" s="3" t="s">
        <v>398</v>
      </c>
      <c r="D91" s="3" t="s">
        <v>160</v>
      </c>
      <c r="E91" s="3">
        <v>2</v>
      </c>
      <c r="F91" s="3">
        <v>189</v>
      </c>
      <c r="G91" s="15" t="s">
        <v>166</v>
      </c>
      <c r="H91" s="42">
        <v>54.6</v>
      </c>
      <c r="I91" s="43">
        <v>3.8</v>
      </c>
      <c r="J91" s="41">
        <f t="shared" si="42"/>
        <v>58.4</v>
      </c>
      <c r="K91" s="67">
        <v>0</v>
      </c>
      <c r="L91" s="68">
        <v>0</v>
      </c>
      <c r="M91" s="38">
        <v>0</v>
      </c>
      <c r="N91" s="43">
        <v>0</v>
      </c>
      <c r="O91" s="43">
        <v>44.6</v>
      </c>
      <c r="P91" s="41">
        <f t="shared" si="43"/>
        <v>103</v>
      </c>
      <c r="Q91" s="69">
        <v>0</v>
      </c>
      <c r="R91" s="4">
        <v>404</v>
      </c>
      <c r="S91" s="41">
        <f t="shared" si="44"/>
        <v>103</v>
      </c>
      <c r="T91" s="7">
        <f t="shared" si="45"/>
        <v>41612</v>
      </c>
      <c r="U91" s="6">
        <f t="shared" si="46"/>
        <v>2571.6215999999999</v>
      </c>
      <c r="V91" s="87">
        <f t="shared" si="47"/>
        <v>44183.621599999999</v>
      </c>
      <c r="W91" s="58">
        <v>-1.0999999999999943</v>
      </c>
      <c r="X91" s="11">
        <v>-444.39999999999418</v>
      </c>
      <c r="Y91" s="42">
        <v>76.7</v>
      </c>
      <c r="Z91" s="43">
        <v>3.8</v>
      </c>
      <c r="AA91" s="41">
        <f t="shared" si="48"/>
        <v>80.5</v>
      </c>
      <c r="AB91" s="67"/>
      <c r="AC91" s="68"/>
      <c r="AD91" s="38">
        <v>0</v>
      </c>
      <c r="AE91" s="43"/>
      <c r="AF91" s="43">
        <v>22.6</v>
      </c>
      <c r="AG91" s="41">
        <f t="shared" si="49"/>
        <v>103.1</v>
      </c>
      <c r="AH91" s="69"/>
      <c r="AI91" s="4">
        <v>404</v>
      </c>
      <c r="AJ91" s="41">
        <f t="shared" si="50"/>
        <v>103.1</v>
      </c>
      <c r="AK91" s="7">
        <f t="shared" si="51"/>
        <v>41652.399999999994</v>
      </c>
      <c r="AL91" s="6">
        <v>0</v>
      </c>
      <c r="AM91" s="87">
        <f t="shared" si="52"/>
        <v>41652.399999999994</v>
      </c>
      <c r="AN91" s="58">
        <f t="shared" si="53"/>
        <v>9.9999999999994316E-2</v>
      </c>
      <c r="AO91" s="11">
        <f t="shared" si="54"/>
        <v>40.399999999994179</v>
      </c>
      <c r="AP91" s="42">
        <v>76.7</v>
      </c>
      <c r="AQ91" s="43">
        <v>3.8</v>
      </c>
      <c r="AR91" s="41">
        <f t="shared" si="55"/>
        <v>80.5</v>
      </c>
      <c r="AS91" s="67">
        <v>0</v>
      </c>
      <c r="AT91" s="68">
        <v>0</v>
      </c>
      <c r="AU91" s="38">
        <f t="shared" si="56"/>
        <v>0</v>
      </c>
      <c r="AV91" s="43">
        <v>0</v>
      </c>
      <c r="AW91" s="43">
        <v>22.6</v>
      </c>
      <c r="AX91" s="41">
        <f t="shared" si="57"/>
        <v>103.1</v>
      </c>
      <c r="AY91" s="69">
        <v>0</v>
      </c>
      <c r="AZ91" s="4">
        <v>404</v>
      </c>
      <c r="BA91" s="41">
        <f t="shared" si="58"/>
        <v>103.1</v>
      </c>
      <c r="BB91" s="7">
        <f t="shared" si="59"/>
        <v>41652.399999999994</v>
      </c>
      <c r="BC91" s="6">
        <v>0</v>
      </c>
      <c r="BD91" s="87">
        <f t="shared" si="60"/>
        <v>41652.399999999994</v>
      </c>
      <c r="BE91" s="58">
        <f t="shared" si="61"/>
        <v>0</v>
      </c>
      <c r="BF91" s="11">
        <f t="shared" si="62"/>
        <v>0</v>
      </c>
    </row>
    <row r="92" spans="1:58" x14ac:dyDescent="0.25">
      <c r="A92" s="12" t="s">
        <v>158</v>
      </c>
      <c r="B92" s="3" t="s">
        <v>159</v>
      </c>
      <c r="C92" s="3" t="s">
        <v>397</v>
      </c>
      <c r="D92" s="3" t="s">
        <v>160</v>
      </c>
      <c r="E92" s="3">
        <v>2</v>
      </c>
      <c r="F92" s="3">
        <v>238</v>
      </c>
      <c r="G92" s="15" t="s">
        <v>402</v>
      </c>
      <c r="H92" s="42">
        <v>12.1</v>
      </c>
      <c r="I92" s="43">
        <v>0</v>
      </c>
      <c r="J92" s="41">
        <f t="shared" si="42"/>
        <v>12.1</v>
      </c>
      <c r="K92" s="67">
        <v>0</v>
      </c>
      <c r="L92" s="68">
        <v>0</v>
      </c>
      <c r="M92" s="38">
        <v>0</v>
      </c>
      <c r="N92" s="43">
        <v>0</v>
      </c>
      <c r="O92" s="43">
        <v>44.7</v>
      </c>
      <c r="P92" s="41">
        <f t="shared" si="43"/>
        <v>56.800000000000004</v>
      </c>
      <c r="Q92" s="69">
        <v>1.9</v>
      </c>
      <c r="R92" s="4">
        <v>404</v>
      </c>
      <c r="S92" s="41">
        <f t="shared" si="44"/>
        <v>56.800000000000004</v>
      </c>
      <c r="T92" s="7">
        <f t="shared" si="45"/>
        <v>22947.200000000001</v>
      </c>
      <c r="U92" s="6">
        <f t="shared" si="46"/>
        <v>1418.13696</v>
      </c>
      <c r="V92" s="87">
        <f t="shared" si="47"/>
        <v>24365.336960000001</v>
      </c>
      <c r="W92" s="58">
        <v>0</v>
      </c>
      <c r="X92" s="11">
        <v>0</v>
      </c>
      <c r="Y92" s="42">
        <v>31</v>
      </c>
      <c r="Z92" s="43"/>
      <c r="AA92" s="41">
        <f t="shared" si="48"/>
        <v>31</v>
      </c>
      <c r="AB92" s="67"/>
      <c r="AC92" s="68"/>
      <c r="AD92" s="38">
        <v>0</v>
      </c>
      <c r="AE92" s="43">
        <v>0</v>
      </c>
      <c r="AF92" s="43">
        <v>26.4</v>
      </c>
      <c r="AG92" s="41">
        <f t="shared" si="49"/>
        <v>57.4</v>
      </c>
      <c r="AH92" s="69">
        <v>12</v>
      </c>
      <c r="AI92" s="4">
        <v>404</v>
      </c>
      <c r="AJ92" s="41">
        <f t="shared" si="50"/>
        <v>57.4</v>
      </c>
      <c r="AK92" s="7">
        <f t="shared" si="51"/>
        <v>23189.599999999999</v>
      </c>
      <c r="AL92" s="6">
        <v>0</v>
      </c>
      <c r="AM92" s="87">
        <f t="shared" si="52"/>
        <v>23189.599999999999</v>
      </c>
      <c r="AN92" s="58">
        <f t="shared" si="53"/>
        <v>0.59999999999999432</v>
      </c>
      <c r="AO92" s="11">
        <f t="shared" si="54"/>
        <v>242.39999999999782</v>
      </c>
      <c r="AP92" s="42">
        <v>31</v>
      </c>
      <c r="AQ92" s="43">
        <v>0</v>
      </c>
      <c r="AR92" s="41">
        <f t="shared" si="55"/>
        <v>31</v>
      </c>
      <c r="AS92" s="67">
        <v>0</v>
      </c>
      <c r="AT92" s="68">
        <v>0</v>
      </c>
      <c r="AU92" s="38">
        <f t="shared" si="56"/>
        <v>0</v>
      </c>
      <c r="AV92" s="43">
        <v>0</v>
      </c>
      <c r="AW92" s="43">
        <v>26.4</v>
      </c>
      <c r="AX92" s="41">
        <f t="shared" si="57"/>
        <v>57.4</v>
      </c>
      <c r="AY92" s="69">
        <v>12</v>
      </c>
      <c r="AZ92" s="4">
        <v>404</v>
      </c>
      <c r="BA92" s="41">
        <f t="shared" si="58"/>
        <v>57.4</v>
      </c>
      <c r="BB92" s="7">
        <f t="shared" si="59"/>
        <v>23189.599999999999</v>
      </c>
      <c r="BC92" s="6">
        <v>0</v>
      </c>
      <c r="BD92" s="87">
        <f t="shared" si="60"/>
        <v>23189.599999999999</v>
      </c>
      <c r="BE92" s="58">
        <f t="shared" si="61"/>
        <v>0</v>
      </c>
      <c r="BF92" s="11">
        <f t="shared" si="62"/>
        <v>0</v>
      </c>
    </row>
    <row r="93" spans="1:58" x14ac:dyDescent="0.25">
      <c r="A93" s="12" t="s">
        <v>158</v>
      </c>
      <c r="B93" s="3" t="s">
        <v>159</v>
      </c>
      <c r="C93" s="3" t="s">
        <v>397</v>
      </c>
      <c r="D93" s="3" t="s">
        <v>160</v>
      </c>
      <c r="E93" s="3">
        <v>2</v>
      </c>
      <c r="F93" s="3">
        <v>323</v>
      </c>
      <c r="G93" s="15" t="s">
        <v>164</v>
      </c>
      <c r="H93" s="42">
        <v>1.3</v>
      </c>
      <c r="I93" s="43">
        <v>0</v>
      </c>
      <c r="J93" s="41">
        <f t="shared" si="42"/>
        <v>1.3</v>
      </c>
      <c r="K93" s="67">
        <v>0</v>
      </c>
      <c r="L93" s="68">
        <v>0</v>
      </c>
      <c r="M93" s="38">
        <v>0</v>
      </c>
      <c r="N93" s="43">
        <v>0</v>
      </c>
      <c r="O93" s="43">
        <v>13.7</v>
      </c>
      <c r="P93" s="41">
        <f t="shared" si="43"/>
        <v>15</v>
      </c>
      <c r="Q93" s="69">
        <v>0</v>
      </c>
      <c r="R93" s="4">
        <v>404</v>
      </c>
      <c r="S93" s="41">
        <f t="shared" si="44"/>
        <v>15</v>
      </c>
      <c r="T93" s="7">
        <f t="shared" si="45"/>
        <v>6060</v>
      </c>
      <c r="U93" s="6">
        <f t="shared" si="46"/>
        <v>374.50799999999998</v>
      </c>
      <c r="V93" s="87">
        <f t="shared" si="47"/>
        <v>6434.5079999999998</v>
      </c>
      <c r="W93" s="58">
        <v>8.6999999999999993</v>
      </c>
      <c r="X93" s="11">
        <v>3514.8</v>
      </c>
      <c r="Y93" s="42">
        <v>10.1</v>
      </c>
      <c r="Z93" s="43"/>
      <c r="AA93" s="41">
        <f t="shared" si="48"/>
        <v>10.1</v>
      </c>
      <c r="AB93" s="67"/>
      <c r="AC93" s="68"/>
      <c r="AD93" s="38">
        <v>0</v>
      </c>
      <c r="AE93" s="43"/>
      <c r="AF93" s="43">
        <v>5</v>
      </c>
      <c r="AG93" s="41">
        <f t="shared" si="49"/>
        <v>15.1</v>
      </c>
      <c r="AH93" s="69"/>
      <c r="AI93" s="4">
        <v>404</v>
      </c>
      <c r="AJ93" s="41">
        <f t="shared" si="50"/>
        <v>15.1</v>
      </c>
      <c r="AK93" s="7">
        <f t="shared" si="51"/>
        <v>6100.4</v>
      </c>
      <c r="AL93" s="6">
        <v>0</v>
      </c>
      <c r="AM93" s="87">
        <f t="shared" si="52"/>
        <v>6100.4</v>
      </c>
      <c r="AN93" s="58">
        <f t="shared" si="53"/>
        <v>9.9999999999999645E-2</v>
      </c>
      <c r="AO93" s="11">
        <f t="shared" si="54"/>
        <v>40.399999999999636</v>
      </c>
      <c r="AP93" s="42">
        <v>10.1</v>
      </c>
      <c r="AQ93" s="43">
        <v>0</v>
      </c>
      <c r="AR93" s="41">
        <f t="shared" si="55"/>
        <v>10.1</v>
      </c>
      <c r="AS93" s="67">
        <v>0</v>
      </c>
      <c r="AT93" s="68">
        <v>0</v>
      </c>
      <c r="AU93" s="38">
        <f t="shared" si="56"/>
        <v>0</v>
      </c>
      <c r="AV93" s="43">
        <v>0</v>
      </c>
      <c r="AW93" s="43">
        <v>5</v>
      </c>
      <c r="AX93" s="41">
        <f t="shared" si="57"/>
        <v>15.1</v>
      </c>
      <c r="AY93" s="69">
        <v>0</v>
      </c>
      <c r="AZ93" s="4">
        <v>404</v>
      </c>
      <c r="BA93" s="41">
        <f t="shared" si="58"/>
        <v>15.1</v>
      </c>
      <c r="BB93" s="7">
        <f t="shared" si="59"/>
        <v>6100.4</v>
      </c>
      <c r="BC93" s="6">
        <v>0</v>
      </c>
      <c r="BD93" s="87">
        <f t="shared" si="60"/>
        <v>6100.4</v>
      </c>
      <c r="BE93" s="58">
        <f t="shared" si="61"/>
        <v>0</v>
      </c>
      <c r="BF93" s="11">
        <f t="shared" si="62"/>
        <v>0</v>
      </c>
    </row>
    <row r="94" spans="1:58" x14ac:dyDescent="0.25">
      <c r="A94" s="12" t="s">
        <v>168</v>
      </c>
      <c r="B94" s="3" t="s">
        <v>169</v>
      </c>
      <c r="C94" s="3" t="s">
        <v>397</v>
      </c>
      <c r="D94" s="3" t="s">
        <v>170</v>
      </c>
      <c r="E94" s="3">
        <v>2</v>
      </c>
      <c r="F94" s="3">
        <v>113</v>
      </c>
      <c r="G94" s="15" t="s">
        <v>171</v>
      </c>
      <c r="H94" s="42">
        <v>7.5</v>
      </c>
      <c r="I94" s="43">
        <v>7.3</v>
      </c>
      <c r="J94" s="41">
        <f t="shared" si="42"/>
        <v>14.8</v>
      </c>
      <c r="K94" s="67">
        <v>0</v>
      </c>
      <c r="L94" s="68">
        <v>0</v>
      </c>
      <c r="M94" s="38">
        <v>0</v>
      </c>
      <c r="N94" s="43">
        <v>0.1</v>
      </c>
      <c r="O94" s="43">
        <v>59.1</v>
      </c>
      <c r="P94" s="41">
        <f t="shared" si="43"/>
        <v>74</v>
      </c>
      <c r="Q94" s="69">
        <v>0</v>
      </c>
      <c r="R94" s="4">
        <v>404</v>
      </c>
      <c r="S94" s="41">
        <f t="shared" si="44"/>
        <v>74</v>
      </c>
      <c r="T94" s="7">
        <f t="shared" si="45"/>
        <v>29896</v>
      </c>
      <c r="U94" s="6">
        <f t="shared" si="46"/>
        <v>1847.5727999999999</v>
      </c>
      <c r="V94" s="87">
        <f t="shared" si="47"/>
        <v>31743.572800000002</v>
      </c>
      <c r="W94" s="58">
        <v>0</v>
      </c>
      <c r="X94" s="11">
        <v>0</v>
      </c>
      <c r="Y94" s="42">
        <v>48.7</v>
      </c>
      <c r="Z94" s="43"/>
      <c r="AA94" s="41">
        <f t="shared" si="48"/>
        <v>48.7</v>
      </c>
      <c r="AB94" s="67"/>
      <c r="AC94" s="68"/>
      <c r="AD94" s="38">
        <v>0</v>
      </c>
      <c r="AE94" s="43">
        <v>0.2</v>
      </c>
      <c r="AF94" s="43">
        <v>25.1</v>
      </c>
      <c r="AG94" s="41">
        <f t="shared" si="49"/>
        <v>74</v>
      </c>
      <c r="AH94" s="69"/>
      <c r="AI94" s="4">
        <v>404</v>
      </c>
      <c r="AJ94" s="41">
        <f t="shared" si="50"/>
        <v>74</v>
      </c>
      <c r="AK94" s="7">
        <f t="shared" si="51"/>
        <v>29896</v>
      </c>
      <c r="AL94" s="6">
        <v>0</v>
      </c>
      <c r="AM94" s="87">
        <f t="shared" si="52"/>
        <v>29896</v>
      </c>
      <c r="AN94" s="58">
        <f t="shared" si="53"/>
        <v>0</v>
      </c>
      <c r="AO94" s="11">
        <f t="shared" si="54"/>
        <v>0</v>
      </c>
      <c r="AP94" s="42">
        <v>48.7</v>
      </c>
      <c r="AQ94" s="43">
        <v>0</v>
      </c>
      <c r="AR94" s="41">
        <f t="shared" si="55"/>
        <v>48.7</v>
      </c>
      <c r="AS94" s="67">
        <v>0</v>
      </c>
      <c r="AT94" s="68">
        <v>0</v>
      </c>
      <c r="AU94" s="38">
        <f t="shared" si="56"/>
        <v>0</v>
      </c>
      <c r="AV94" s="43">
        <v>0.2</v>
      </c>
      <c r="AW94" s="43">
        <v>25.1</v>
      </c>
      <c r="AX94" s="41">
        <f t="shared" si="57"/>
        <v>74</v>
      </c>
      <c r="AY94" s="69">
        <v>0</v>
      </c>
      <c r="AZ94" s="4">
        <v>404</v>
      </c>
      <c r="BA94" s="41">
        <f t="shared" si="58"/>
        <v>74</v>
      </c>
      <c r="BB94" s="7">
        <f t="shared" si="59"/>
        <v>29896</v>
      </c>
      <c r="BC94" s="6">
        <v>0</v>
      </c>
      <c r="BD94" s="87">
        <f t="shared" si="60"/>
        <v>29896</v>
      </c>
      <c r="BE94" s="58">
        <f t="shared" si="61"/>
        <v>0</v>
      </c>
      <c r="BF94" s="11">
        <f t="shared" si="62"/>
        <v>0</v>
      </c>
    </row>
    <row r="95" spans="1:58" x14ac:dyDescent="0.25">
      <c r="A95" s="12" t="s">
        <v>168</v>
      </c>
      <c r="B95" s="3" t="s">
        <v>169</v>
      </c>
      <c r="C95" s="3" t="s">
        <v>397</v>
      </c>
      <c r="D95" s="3" t="s">
        <v>170</v>
      </c>
      <c r="E95" s="3">
        <v>2</v>
      </c>
      <c r="F95" s="3">
        <v>114</v>
      </c>
      <c r="G95" s="15" t="s">
        <v>172</v>
      </c>
      <c r="H95" s="42">
        <v>7.3</v>
      </c>
      <c r="I95" s="43">
        <v>9.6999999999999993</v>
      </c>
      <c r="J95" s="41">
        <f t="shared" si="42"/>
        <v>17</v>
      </c>
      <c r="K95" s="67">
        <v>0</v>
      </c>
      <c r="L95" s="68">
        <v>0</v>
      </c>
      <c r="M95" s="38">
        <v>0</v>
      </c>
      <c r="N95" s="43">
        <v>0</v>
      </c>
      <c r="O95" s="43">
        <v>32.9</v>
      </c>
      <c r="P95" s="41">
        <f t="shared" si="43"/>
        <v>49.9</v>
      </c>
      <c r="Q95" s="69">
        <v>0</v>
      </c>
      <c r="R95" s="4">
        <v>404</v>
      </c>
      <c r="S95" s="41">
        <f t="shared" si="44"/>
        <v>49.9</v>
      </c>
      <c r="T95" s="7">
        <f t="shared" si="45"/>
        <v>20159.599999999999</v>
      </c>
      <c r="U95" s="6">
        <f t="shared" si="46"/>
        <v>1245.86328</v>
      </c>
      <c r="V95" s="87">
        <f t="shared" si="47"/>
        <v>21405.46328</v>
      </c>
      <c r="W95" s="58">
        <v>0</v>
      </c>
      <c r="X95" s="11">
        <v>0</v>
      </c>
      <c r="Y95" s="42">
        <v>19.5</v>
      </c>
      <c r="Z95" s="43">
        <v>9.6999999999999993</v>
      </c>
      <c r="AA95" s="41">
        <f t="shared" si="48"/>
        <v>29.2</v>
      </c>
      <c r="AB95" s="67"/>
      <c r="AC95" s="68"/>
      <c r="AD95" s="38">
        <v>0</v>
      </c>
      <c r="AE95" s="43">
        <v>0</v>
      </c>
      <c r="AF95" s="43">
        <v>20.7</v>
      </c>
      <c r="AG95" s="41">
        <f t="shared" si="49"/>
        <v>49.9</v>
      </c>
      <c r="AH95" s="69"/>
      <c r="AI95" s="4">
        <v>404</v>
      </c>
      <c r="AJ95" s="41">
        <f t="shared" si="50"/>
        <v>49.9</v>
      </c>
      <c r="AK95" s="7">
        <f t="shared" si="51"/>
        <v>20159.599999999999</v>
      </c>
      <c r="AL95" s="6">
        <v>0</v>
      </c>
      <c r="AM95" s="87">
        <f t="shared" si="52"/>
        <v>20159.599999999999</v>
      </c>
      <c r="AN95" s="58">
        <f t="shared" si="53"/>
        <v>0</v>
      </c>
      <c r="AO95" s="11">
        <f t="shared" si="54"/>
        <v>0</v>
      </c>
      <c r="AP95" s="42">
        <v>19.5</v>
      </c>
      <c r="AQ95" s="43">
        <v>9.6999999999999993</v>
      </c>
      <c r="AR95" s="41">
        <f t="shared" si="55"/>
        <v>29.2</v>
      </c>
      <c r="AS95" s="67">
        <v>0</v>
      </c>
      <c r="AT95" s="68">
        <v>0</v>
      </c>
      <c r="AU95" s="38">
        <f t="shared" si="56"/>
        <v>0</v>
      </c>
      <c r="AV95" s="43">
        <v>0</v>
      </c>
      <c r="AW95" s="43">
        <v>20.7</v>
      </c>
      <c r="AX95" s="41">
        <f t="shared" si="57"/>
        <v>49.9</v>
      </c>
      <c r="AY95" s="69">
        <v>0</v>
      </c>
      <c r="AZ95" s="4">
        <v>404</v>
      </c>
      <c r="BA95" s="41">
        <f t="shared" si="58"/>
        <v>49.9</v>
      </c>
      <c r="BB95" s="7">
        <f t="shared" si="59"/>
        <v>20159.599999999999</v>
      </c>
      <c r="BC95" s="6">
        <v>0</v>
      </c>
      <c r="BD95" s="87">
        <f t="shared" si="60"/>
        <v>20159.599999999999</v>
      </c>
      <c r="BE95" s="58">
        <f t="shared" si="61"/>
        <v>0</v>
      </c>
      <c r="BF95" s="11">
        <f t="shared" si="62"/>
        <v>0</v>
      </c>
    </row>
    <row r="96" spans="1:58" x14ac:dyDescent="0.25">
      <c r="A96" s="12" t="s">
        <v>168</v>
      </c>
      <c r="B96" s="3" t="s">
        <v>169</v>
      </c>
      <c r="C96" s="3" t="s">
        <v>397</v>
      </c>
      <c r="D96" s="3" t="s">
        <v>170</v>
      </c>
      <c r="E96" s="3">
        <v>2</v>
      </c>
      <c r="F96" s="3">
        <v>115</v>
      </c>
      <c r="G96" s="15" t="s">
        <v>173</v>
      </c>
      <c r="H96" s="42">
        <v>4.2</v>
      </c>
      <c r="I96" s="43">
        <v>33.4</v>
      </c>
      <c r="J96" s="41">
        <f t="shared" si="42"/>
        <v>37.6</v>
      </c>
      <c r="K96" s="67">
        <v>0</v>
      </c>
      <c r="L96" s="68">
        <v>0</v>
      </c>
      <c r="M96" s="38">
        <v>0</v>
      </c>
      <c r="N96" s="43">
        <v>3</v>
      </c>
      <c r="O96" s="43">
        <v>44.9</v>
      </c>
      <c r="P96" s="41">
        <f t="shared" si="43"/>
        <v>85.5</v>
      </c>
      <c r="Q96" s="69">
        <v>0</v>
      </c>
      <c r="R96" s="4">
        <v>404</v>
      </c>
      <c r="S96" s="41">
        <f t="shared" si="44"/>
        <v>85.5</v>
      </c>
      <c r="T96" s="7">
        <f t="shared" si="45"/>
        <v>34542</v>
      </c>
      <c r="U96" s="6">
        <f t="shared" si="46"/>
        <v>2134.6956</v>
      </c>
      <c r="V96" s="87">
        <f t="shared" si="47"/>
        <v>36676.695599999999</v>
      </c>
      <c r="W96" s="58">
        <v>0</v>
      </c>
      <c r="X96" s="11">
        <v>0</v>
      </c>
      <c r="Y96" s="42">
        <v>35.200000000000003</v>
      </c>
      <c r="Z96" s="43">
        <v>33.4</v>
      </c>
      <c r="AA96" s="41">
        <f t="shared" si="48"/>
        <v>68.599999999999994</v>
      </c>
      <c r="AB96" s="67"/>
      <c r="AC96" s="68"/>
      <c r="AD96" s="38">
        <v>0</v>
      </c>
      <c r="AE96" s="43">
        <v>2.9</v>
      </c>
      <c r="AF96" s="43">
        <v>14.7</v>
      </c>
      <c r="AG96" s="41">
        <f t="shared" si="49"/>
        <v>86.2</v>
      </c>
      <c r="AH96" s="69"/>
      <c r="AI96" s="4">
        <v>404</v>
      </c>
      <c r="AJ96" s="41">
        <f t="shared" si="50"/>
        <v>86.2</v>
      </c>
      <c r="AK96" s="7">
        <f t="shared" si="51"/>
        <v>34824.800000000003</v>
      </c>
      <c r="AL96" s="6">
        <v>0</v>
      </c>
      <c r="AM96" s="87">
        <f t="shared" si="52"/>
        <v>34824.800000000003</v>
      </c>
      <c r="AN96" s="58">
        <f t="shared" si="53"/>
        <v>0.70000000000000284</v>
      </c>
      <c r="AO96" s="11">
        <f t="shared" si="54"/>
        <v>282.80000000000291</v>
      </c>
      <c r="AP96" s="42">
        <v>35.200000000000003</v>
      </c>
      <c r="AQ96" s="43">
        <v>33.4</v>
      </c>
      <c r="AR96" s="41">
        <f t="shared" si="55"/>
        <v>68.599999999999994</v>
      </c>
      <c r="AS96" s="67">
        <v>0</v>
      </c>
      <c r="AT96" s="68">
        <v>0</v>
      </c>
      <c r="AU96" s="38">
        <f t="shared" si="56"/>
        <v>0</v>
      </c>
      <c r="AV96" s="43">
        <v>2.9</v>
      </c>
      <c r="AW96" s="43">
        <v>14.7</v>
      </c>
      <c r="AX96" s="41">
        <f t="shared" si="57"/>
        <v>86.2</v>
      </c>
      <c r="AY96" s="69">
        <v>0</v>
      </c>
      <c r="AZ96" s="4">
        <v>404</v>
      </c>
      <c r="BA96" s="41">
        <f t="shared" si="58"/>
        <v>86.2</v>
      </c>
      <c r="BB96" s="7">
        <f t="shared" si="59"/>
        <v>34824.800000000003</v>
      </c>
      <c r="BC96" s="6">
        <v>0</v>
      </c>
      <c r="BD96" s="87">
        <f t="shared" si="60"/>
        <v>34824.800000000003</v>
      </c>
      <c r="BE96" s="58">
        <f t="shared" si="61"/>
        <v>0</v>
      </c>
      <c r="BF96" s="11">
        <f t="shared" si="62"/>
        <v>0</v>
      </c>
    </row>
    <row r="97" spans="1:58" x14ac:dyDescent="0.25">
      <c r="A97" s="12" t="s">
        <v>168</v>
      </c>
      <c r="B97" s="3" t="s">
        <v>169</v>
      </c>
      <c r="C97" s="3" t="s">
        <v>397</v>
      </c>
      <c r="D97" s="3" t="s">
        <v>170</v>
      </c>
      <c r="E97" s="3">
        <v>2</v>
      </c>
      <c r="F97" s="3">
        <v>116</v>
      </c>
      <c r="G97" s="15" t="s">
        <v>174</v>
      </c>
      <c r="H97" s="42">
        <v>5</v>
      </c>
      <c r="I97" s="43">
        <v>32.299999999999997</v>
      </c>
      <c r="J97" s="41">
        <f t="shared" si="42"/>
        <v>37.299999999999997</v>
      </c>
      <c r="K97" s="67">
        <v>0</v>
      </c>
      <c r="L97" s="68">
        <v>0</v>
      </c>
      <c r="M97" s="38">
        <v>0</v>
      </c>
      <c r="N97" s="43">
        <v>0.4</v>
      </c>
      <c r="O97" s="43">
        <v>22.3</v>
      </c>
      <c r="P97" s="41">
        <f t="shared" si="43"/>
        <v>60</v>
      </c>
      <c r="Q97" s="69">
        <v>0</v>
      </c>
      <c r="R97" s="4">
        <v>404</v>
      </c>
      <c r="S97" s="41">
        <f t="shared" si="44"/>
        <v>60</v>
      </c>
      <c r="T97" s="7">
        <f t="shared" si="45"/>
        <v>24240</v>
      </c>
      <c r="U97" s="6">
        <f t="shared" si="46"/>
        <v>1498.0319999999999</v>
      </c>
      <c r="V97" s="87">
        <f t="shared" si="47"/>
        <v>25738.031999999999</v>
      </c>
      <c r="W97" s="58">
        <v>0</v>
      </c>
      <c r="X97" s="11">
        <v>0</v>
      </c>
      <c r="Y97" s="42">
        <v>21.9</v>
      </c>
      <c r="Z97" s="43">
        <v>27.2</v>
      </c>
      <c r="AA97" s="41">
        <f t="shared" si="48"/>
        <v>49.099999999999994</v>
      </c>
      <c r="AB97" s="67"/>
      <c r="AC97" s="68"/>
      <c r="AD97" s="38">
        <v>0</v>
      </c>
      <c r="AE97" s="43">
        <v>0.4</v>
      </c>
      <c r="AF97" s="43">
        <v>10.8</v>
      </c>
      <c r="AG97" s="41">
        <f t="shared" si="49"/>
        <v>60.3</v>
      </c>
      <c r="AH97" s="69">
        <v>2.9</v>
      </c>
      <c r="AI97" s="4">
        <v>404</v>
      </c>
      <c r="AJ97" s="41">
        <f t="shared" si="50"/>
        <v>60.3</v>
      </c>
      <c r="AK97" s="7">
        <f t="shared" si="51"/>
        <v>24361.199999999997</v>
      </c>
      <c r="AL97" s="6">
        <v>0</v>
      </c>
      <c r="AM97" s="87">
        <f t="shared" si="52"/>
        <v>24361.199999999997</v>
      </c>
      <c r="AN97" s="58">
        <f t="shared" si="53"/>
        <v>0.29999999999999716</v>
      </c>
      <c r="AO97" s="11">
        <f t="shared" si="54"/>
        <v>121.19999999999709</v>
      </c>
      <c r="AP97" s="42">
        <v>22.3</v>
      </c>
      <c r="AQ97" s="43">
        <v>27.2</v>
      </c>
      <c r="AR97" s="41">
        <f t="shared" si="55"/>
        <v>49.5</v>
      </c>
      <c r="AS97" s="67">
        <v>0</v>
      </c>
      <c r="AT97" s="68">
        <v>0</v>
      </c>
      <c r="AU97" s="38">
        <f t="shared" si="56"/>
        <v>0</v>
      </c>
      <c r="AV97" s="43">
        <v>0</v>
      </c>
      <c r="AW97" s="43">
        <v>10</v>
      </c>
      <c r="AX97" s="41">
        <f t="shared" si="57"/>
        <v>59.5</v>
      </c>
      <c r="AY97" s="69">
        <v>8.4</v>
      </c>
      <c r="AZ97" s="4">
        <v>404</v>
      </c>
      <c r="BA97" s="41">
        <f t="shared" si="58"/>
        <v>59.5</v>
      </c>
      <c r="BB97" s="7">
        <f t="shared" si="59"/>
        <v>24038</v>
      </c>
      <c r="BC97" s="6">
        <v>0</v>
      </c>
      <c r="BD97" s="87">
        <f t="shared" si="60"/>
        <v>24038</v>
      </c>
      <c r="BE97" s="58">
        <f t="shared" si="61"/>
        <v>-0.79999999999999716</v>
      </c>
      <c r="BF97" s="11">
        <f t="shared" si="62"/>
        <v>-323.19999999999709</v>
      </c>
    </row>
    <row r="98" spans="1:58" x14ac:dyDescent="0.25">
      <c r="A98" s="12" t="s">
        <v>168</v>
      </c>
      <c r="B98" s="3" t="s">
        <v>169</v>
      </c>
      <c r="C98" s="3" t="s">
        <v>397</v>
      </c>
      <c r="D98" s="3" t="s">
        <v>170</v>
      </c>
      <c r="E98" s="3">
        <v>2</v>
      </c>
      <c r="F98" s="3">
        <v>117</v>
      </c>
      <c r="G98" s="15" t="s">
        <v>175</v>
      </c>
      <c r="H98" s="42">
        <v>8.4</v>
      </c>
      <c r="I98" s="43">
        <v>63.6</v>
      </c>
      <c r="J98" s="41">
        <f t="shared" si="42"/>
        <v>72</v>
      </c>
      <c r="K98" s="67">
        <v>0</v>
      </c>
      <c r="L98" s="68">
        <v>0</v>
      </c>
      <c r="M98" s="38">
        <v>0</v>
      </c>
      <c r="N98" s="43">
        <v>8.8000000000000007</v>
      </c>
      <c r="O98" s="43">
        <v>17.7</v>
      </c>
      <c r="P98" s="41">
        <f t="shared" si="43"/>
        <v>98.5</v>
      </c>
      <c r="Q98" s="69">
        <v>0</v>
      </c>
      <c r="R98" s="4">
        <v>404</v>
      </c>
      <c r="S98" s="41">
        <f t="shared" si="44"/>
        <v>98.5</v>
      </c>
      <c r="T98" s="7">
        <f t="shared" si="45"/>
        <v>39794</v>
      </c>
      <c r="U98" s="6">
        <f t="shared" si="46"/>
        <v>2459.2692000000002</v>
      </c>
      <c r="V98" s="87">
        <f t="shared" si="47"/>
        <v>42253.269200000002</v>
      </c>
      <c r="W98" s="58">
        <v>0</v>
      </c>
      <c r="X98" s="11">
        <v>0</v>
      </c>
      <c r="Y98" s="42">
        <v>19.600000000000001</v>
      </c>
      <c r="Z98" s="43">
        <v>62.5</v>
      </c>
      <c r="AA98" s="41">
        <f t="shared" si="48"/>
        <v>82.1</v>
      </c>
      <c r="AB98" s="67"/>
      <c r="AC98" s="68"/>
      <c r="AD98" s="38">
        <v>0</v>
      </c>
      <c r="AE98" s="43">
        <v>9.4</v>
      </c>
      <c r="AF98" s="43">
        <v>7</v>
      </c>
      <c r="AG98" s="41">
        <f t="shared" si="49"/>
        <v>98.5</v>
      </c>
      <c r="AH98" s="69"/>
      <c r="AI98" s="4">
        <v>404</v>
      </c>
      <c r="AJ98" s="41">
        <f t="shared" si="50"/>
        <v>98.5</v>
      </c>
      <c r="AK98" s="7">
        <f t="shared" si="51"/>
        <v>39794</v>
      </c>
      <c r="AL98" s="6">
        <v>0</v>
      </c>
      <c r="AM98" s="87">
        <f t="shared" si="52"/>
        <v>39794</v>
      </c>
      <c r="AN98" s="58">
        <f t="shared" si="53"/>
        <v>0</v>
      </c>
      <c r="AO98" s="11">
        <f t="shared" si="54"/>
        <v>0</v>
      </c>
      <c r="AP98" s="42">
        <v>19.600000000000001</v>
      </c>
      <c r="AQ98" s="43">
        <v>62.5</v>
      </c>
      <c r="AR98" s="41">
        <f t="shared" si="55"/>
        <v>82.1</v>
      </c>
      <c r="AS98" s="67">
        <v>0</v>
      </c>
      <c r="AT98" s="68">
        <v>0</v>
      </c>
      <c r="AU98" s="38">
        <f t="shared" si="56"/>
        <v>0</v>
      </c>
      <c r="AV98" s="43">
        <v>9.4</v>
      </c>
      <c r="AW98" s="43">
        <v>7</v>
      </c>
      <c r="AX98" s="41">
        <f t="shared" si="57"/>
        <v>98.5</v>
      </c>
      <c r="AY98" s="69">
        <v>0</v>
      </c>
      <c r="AZ98" s="4">
        <v>404</v>
      </c>
      <c r="BA98" s="41">
        <f t="shared" si="58"/>
        <v>98.5</v>
      </c>
      <c r="BB98" s="7">
        <f t="shared" si="59"/>
        <v>39794</v>
      </c>
      <c r="BC98" s="6">
        <v>0</v>
      </c>
      <c r="BD98" s="87">
        <f t="shared" si="60"/>
        <v>39794</v>
      </c>
      <c r="BE98" s="58">
        <f t="shared" si="61"/>
        <v>0</v>
      </c>
      <c r="BF98" s="11">
        <f t="shared" si="62"/>
        <v>0</v>
      </c>
    </row>
    <row r="99" spans="1:58" x14ac:dyDescent="0.25">
      <c r="A99" s="12" t="s">
        <v>168</v>
      </c>
      <c r="B99" s="3" t="s">
        <v>169</v>
      </c>
      <c r="C99" s="3" t="s">
        <v>397</v>
      </c>
      <c r="D99" s="3" t="s">
        <v>170</v>
      </c>
      <c r="E99" s="3">
        <v>2</v>
      </c>
      <c r="F99" s="3">
        <v>118</v>
      </c>
      <c r="G99" s="15" t="s">
        <v>176</v>
      </c>
      <c r="H99" s="42">
        <v>20.8</v>
      </c>
      <c r="I99" s="43">
        <v>9.6</v>
      </c>
      <c r="J99" s="41">
        <f t="shared" si="42"/>
        <v>30.4</v>
      </c>
      <c r="K99" s="67">
        <v>0</v>
      </c>
      <c r="L99" s="68">
        <v>0</v>
      </c>
      <c r="M99" s="38">
        <v>0</v>
      </c>
      <c r="N99" s="43">
        <v>0.2</v>
      </c>
      <c r="O99" s="43">
        <v>29.2</v>
      </c>
      <c r="P99" s="41">
        <f t="shared" si="43"/>
        <v>59.8</v>
      </c>
      <c r="Q99" s="69">
        <v>0</v>
      </c>
      <c r="R99" s="4">
        <v>404</v>
      </c>
      <c r="S99" s="41">
        <f t="shared" si="44"/>
        <v>59.8</v>
      </c>
      <c r="T99" s="7">
        <f t="shared" si="45"/>
        <v>24159.199999999997</v>
      </c>
      <c r="U99" s="6">
        <f t="shared" si="46"/>
        <v>1493.0385599999997</v>
      </c>
      <c r="V99" s="87">
        <f t="shared" si="47"/>
        <v>25652.238559999998</v>
      </c>
      <c r="W99" s="58">
        <v>0</v>
      </c>
      <c r="X99" s="11">
        <v>0</v>
      </c>
      <c r="Y99" s="42">
        <v>39.700000000000003</v>
      </c>
      <c r="Z99" s="43"/>
      <c r="AA99" s="41">
        <f t="shared" si="48"/>
        <v>39.700000000000003</v>
      </c>
      <c r="AB99" s="67"/>
      <c r="AC99" s="68"/>
      <c r="AD99" s="38">
        <v>0</v>
      </c>
      <c r="AE99" s="43">
        <v>0.1</v>
      </c>
      <c r="AF99" s="43">
        <v>20.2</v>
      </c>
      <c r="AG99" s="41">
        <f t="shared" si="49"/>
        <v>60</v>
      </c>
      <c r="AH99" s="69"/>
      <c r="AI99" s="4">
        <v>404</v>
      </c>
      <c r="AJ99" s="41">
        <f t="shared" si="50"/>
        <v>60</v>
      </c>
      <c r="AK99" s="7">
        <f t="shared" si="51"/>
        <v>24240</v>
      </c>
      <c r="AL99" s="6">
        <v>0</v>
      </c>
      <c r="AM99" s="87">
        <f t="shared" si="52"/>
        <v>24240</v>
      </c>
      <c r="AN99" s="58">
        <f t="shared" si="53"/>
        <v>0.20000000000000284</v>
      </c>
      <c r="AO99" s="11">
        <f t="shared" si="54"/>
        <v>80.80000000000291</v>
      </c>
      <c r="AP99" s="42">
        <v>39.700000000000003</v>
      </c>
      <c r="AQ99" s="43">
        <v>0</v>
      </c>
      <c r="AR99" s="41">
        <f t="shared" si="55"/>
        <v>39.700000000000003</v>
      </c>
      <c r="AS99" s="67">
        <v>0</v>
      </c>
      <c r="AT99" s="68">
        <v>0</v>
      </c>
      <c r="AU99" s="38">
        <f t="shared" si="56"/>
        <v>0</v>
      </c>
      <c r="AV99" s="43">
        <v>0.1</v>
      </c>
      <c r="AW99" s="43">
        <v>20.2</v>
      </c>
      <c r="AX99" s="41">
        <f t="shared" si="57"/>
        <v>60</v>
      </c>
      <c r="AY99" s="69">
        <v>0</v>
      </c>
      <c r="AZ99" s="4">
        <v>404</v>
      </c>
      <c r="BA99" s="41">
        <f t="shared" si="58"/>
        <v>60</v>
      </c>
      <c r="BB99" s="7">
        <f t="shared" si="59"/>
        <v>24240</v>
      </c>
      <c r="BC99" s="6">
        <v>0</v>
      </c>
      <c r="BD99" s="87">
        <f t="shared" si="60"/>
        <v>24240</v>
      </c>
      <c r="BE99" s="58">
        <f t="shared" si="61"/>
        <v>0</v>
      </c>
      <c r="BF99" s="11">
        <f t="shared" si="62"/>
        <v>0</v>
      </c>
    </row>
    <row r="100" spans="1:58" x14ac:dyDescent="0.25">
      <c r="A100" s="12" t="s">
        <v>168</v>
      </c>
      <c r="B100" s="3" t="s">
        <v>169</v>
      </c>
      <c r="C100" s="3" t="s">
        <v>397</v>
      </c>
      <c r="D100" s="3" t="s">
        <v>170</v>
      </c>
      <c r="E100" s="3">
        <v>2</v>
      </c>
      <c r="F100" s="3">
        <v>119</v>
      </c>
      <c r="G100" s="15" t="s">
        <v>177</v>
      </c>
      <c r="H100" s="42">
        <v>3.7</v>
      </c>
      <c r="I100" s="43">
        <v>52.9</v>
      </c>
      <c r="J100" s="41">
        <f t="shared" ref="J100:J131" si="63">SUM(H100:I100)</f>
        <v>56.6</v>
      </c>
      <c r="K100" s="67">
        <v>0</v>
      </c>
      <c r="L100" s="68">
        <v>0</v>
      </c>
      <c r="M100" s="38">
        <v>0</v>
      </c>
      <c r="N100" s="43">
        <v>1.1000000000000001</v>
      </c>
      <c r="O100" s="43">
        <v>40</v>
      </c>
      <c r="P100" s="41">
        <f t="shared" ref="P100:P131" si="64">J100+0.5*K100+L100+N100+O100</f>
        <v>97.7</v>
      </c>
      <c r="Q100" s="69">
        <v>3.2</v>
      </c>
      <c r="R100" s="4">
        <v>404</v>
      </c>
      <c r="S100" s="41">
        <f t="shared" ref="S100:S131" si="65">P100</f>
        <v>97.7</v>
      </c>
      <c r="T100" s="7">
        <f t="shared" ref="T100:T131" si="66">R100*S100</f>
        <v>39470.800000000003</v>
      </c>
      <c r="U100" s="6">
        <f t="shared" ref="U100:U131" si="67">T100*0.0618</f>
        <v>2439.2954400000003</v>
      </c>
      <c r="V100" s="87">
        <f t="shared" ref="V100:V131" si="68">T100+U100</f>
        <v>41910.095440000005</v>
      </c>
      <c r="W100" s="58">
        <v>0</v>
      </c>
      <c r="X100" s="11">
        <v>0</v>
      </c>
      <c r="Y100" s="42">
        <v>21.5</v>
      </c>
      <c r="Z100" s="43">
        <v>52.8</v>
      </c>
      <c r="AA100" s="41">
        <f t="shared" ref="AA100:AA131" si="69">SUM(Y100:Z100)</f>
        <v>74.3</v>
      </c>
      <c r="AB100" s="67"/>
      <c r="AC100" s="68"/>
      <c r="AD100" s="38">
        <v>0</v>
      </c>
      <c r="AE100" s="43">
        <v>1.1000000000000001</v>
      </c>
      <c r="AF100" s="43">
        <v>22.2</v>
      </c>
      <c r="AG100" s="41">
        <f t="shared" ref="AG100:AG131" si="70">AA100+0.5*AB100+AC100+AE100+AF100</f>
        <v>97.6</v>
      </c>
      <c r="AH100" s="69">
        <v>3.2</v>
      </c>
      <c r="AI100" s="4">
        <v>404</v>
      </c>
      <c r="AJ100" s="41">
        <f t="shared" ref="AJ100:AJ131" si="71">AG100</f>
        <v>97.6</v>
      </c>
      <c r="AK100" s="7">
        <f t="shared" ref="AK100:AK131" si="72">AI100*AJ100</f>
        <v>39430.399999999994</v>
      </c>
      <c r="AL100" s="6">
        <v>0</v>
      </c>
      <c r="AM100" s="87">
        <f t="shared" ref="AM100:AM131" si="73">AK100+AL100</f>
        <v>39430.399999999994</v>
      </c>
      <c r="AN100" s="58">
        <f t="shared" ref="AN100:AN131" si="74">AG100-P100</f>
        <v>-0.10000000000000853</v>
      </c>
      <c r="AO100" s="11">
        <f t="shared" ref="AO100:AO131" si="75">AK100-T100</f>
        <v>-40.400000000008731</v>
      </c>
      <c r="AP100" s="42">
        <v>21.5</v>
      </c>
      <c r="AQ100" s="43">
        <v>52.8</v>
      </c>
      <c r="AR100" s="41">
        <f t="shared" ref="AR100:AR131" si="76">SUM(AP100:AQ100)</f>
        <v>74.3</v>
      </c>
      <c r="AS100" s="67">
        <v>0</v>
      </c>
      <c r="AT100" s="68">
        <v>0</v>
      </c>
      <c r="AU100" s="38">
        <f t="shared" ref="AU100:AU131" si="77">AS100+AT100</f>
        <v>0</v>
      </c>
      <c r="AV100" s="43">
        <v>1.3</v>
      </c>
      <c r="AW100" s="43">
        <v>21.7</v>
      </c>
      <c r="AX100" s="41">
        <f t="shared" ref="AX100:AX131" si="78">AR100+0.5*AS100+AT100+AV100+AW100</f>
        <v>97.3</v>
      </c>
      <c r="AY100" s="69">
        <v>3.2</v>
      </c>
      <c r="AZ100" s="4">
        <v>404</v>
      </c>
      <c r="BA100" s="41">
        <f t="shared" ref="BA100:BA131" si="79">AX100</f>
        <v>97.3</v>
      </c>
      <c r="BB100" s="7">
        <f t="shared" ref="BB100:BB131" si="80">AZ100*BA100</f>
        <v>39309.199999999997</v>
      </c>
      <c r="BC100" s="6">
        <v>0</v>
      </c>
      <c r="BD100" s="87">
        <f t="shared" ref="BD100:BD131" si="81">BB100+BC100</f>
        <v>39309.199999999997</v>
      </c>
      <c r="BE100" s="58">
        <f t="shared" ref="BE100:BE131" si="82">AX100-AG100</f>
        <v>-0.29999999999999716</v>
      </c>
      <c r="BF100" s="11">
        <f t="shared" ref="BF100:BF131" si="83">BB100-AK100</f>
        <v>-121.19999999999709</v>
      </c>
    </row>
    <row r="101" spans="1:58" x14ac:dyDescent="0.25">
      <c r="A101" s="12" t="s">
        <v>168</v>
      </c>
      <c r="B101" s="3" t="s">
        <v>169</v>
      </c>
      <c r="C101" s="3" t="s">
        <v>397</v>
      </c>
      <c r="D101" s="3" t="s">
        <v>170</v>
      </c>
      <c r="E101" s="3">
        <v>2</v>
      </c>
      <c r="F101" s="3">
        <v>120</v>
      </c>
      <c r="G101" s="15" t="s">
        <v>178</v>
      </c>
      <c r="H101" s="42">
        <v>29.2</v>
      </c>
      <c r="I101" s="43">
        <v>1.9</v>
      </c>
      <c r="J101" s="41">
        <f t="shared" si="63"/>
        <v>31.099999999999998</v>
      </c>
      <c r="K101" s="67">
        <v>0</v>
      </c>
      <c r="L101" s="68">
        <v>0</v>
      </c>
      <c r="M101" s="38">
        <v>0</v>
      </c>
      <c r="N101" s="43">
        <v>0.1</v>
      </c>
      <c r="O101" s="43">
        <v>91.5</v>
      </c>
      <c r="P101" s="41">
        <f t="shared" si="64"/>
        <v>122.7</v>
      </c>
      <c r="Q101" s="69">
        <v>0</v>
      </c>
      <c r="R101" s="4">
        <v>404</v>
      </c>
      <c r="S101" s="41">
        <f t="shared" si="65"/>
        <v>122.7</v>
      </c>
      <c r="T101" s="7">
        <f t="shared" si="66"/>
        <v>49570.8</v>
      </c>
      <c r="U101" s="6">
        <f t="shared" si="67"/>
        <v>3063.4754400000002</v>
      </c>
      <c r="V101" s="87">
        <f t="shared" si="68"/>
        <v>52634.275440000005</v>
      </c>
      <c r="W101" s="58">
        <v>0</v>
      </c>
      <c r="X101" s="11">
        <v>0</v>
      </c>
      <c r="Y101" s="42">
        <v>78.5</v>
      </c>
      <c r="Z101" s="43">
        <v>1.9</v>
      </c>
      <c r="AA101" s="41">
        <f t="shared" si="69"/>
        <v>80.400000000000006</v>
      </c>
      <c r="AB101" s="67"/>
      <c r="AC101" s="68"/>
      <c r="AD101" s="38">
        <v>0</v>
      </c>
      <c r="AE101" s="43">
        <v>0.1</v>
      </c>
      <c r="AF101" s="43">
        <v>42.2</v>
      </c>
      <c r="AG101" s="41">
        <f t="shared" si="70"/>
        <v>122.7</v>
      </c>
      <c r="AH101" s="69"/>
      <c r="AI101" s="4">
        <v>404</v>
      </c>
      <c r="AJ101" s="41">
        <f t="shared" si="71"/>
        <v>122.7</v>
      </c>
      <c r="AK101" s="7">
        <f t="shared" si="72"/>
        <v>49570.8</v>
      </c>
      <c r="AL101" s="6">
        <v>0</v>
      </c>
      <c r="AM101" s="87">
        <f t="shared" si="73"/>
        <v>49570.8</v>
      </c>
      <c r="AN101" s="58">
        <f t="shared" si="74"/>
        <v>0</v>
      </c>
      <c r="AO101" s="11">
        <f t="shared" si="75"/>
        <v>0</v>
      </c>
      <c r="AP101" s="42">
        <v>76.900000000000006</v>
      </c>
      <c r="AQ101" s="43">
        <v>1.9</v>
      </c>
      <c r="AR101" s="41">
        <f t="shared" si="76"/>
        <v>78.800000000000011</v>
      </c>
      <c r="AS101" s="67">
        <v>0</v>
      </c>
      <c r="AT101" s="68">
        <v>0</v>
      </c>
      <c r="AU101" s="38">
        <f t="shared" si="77"/>
        <v>0</v>
      </c>
      <c r="AV101" s="43">
        <v>0.1</v>
      </c>
      <c r="AW101" s="43">
        <v>42.9</v>
      </c>
      <c r="AX101" s="41">
        <f t="shared" si="78"/>
        <v>121.80000000000001</v>
      </c>
      <c r="AY101" s="69">
        <v>0</v>
      </c>
      <c r="AZ101" s="4">
        <v>404</v>
      </c>
      <c r="BA101" s="41">
        <f t="shared" si="79"/>
        <v>121.80000000000001</v>
      </c>
      <c r="BB101" s="7">
        <f t="shared" si="80"/>
        <v>49207.200000000004</v>
      </c>
      <c r="BC101" s="6">
        <v>0</v>
      </c>
      <c r="BD101" s="87">
        <f t="shared" si="81"/>
        <v>49207.200000000004</v>
      </c>
      <c r="BE101" s="58">
        <f t="shared" si="82"/>
        <v>-0.89999999999999147</v>
      </c>
      <c r="BF101" s="11">
        <f t="shared" si="83"/>
        <v>-363.59999999999854</v>
      </c>
    </row>
    <row r="102" spans="1:58" x14ac:dyDescent="0.25">
      <c r="A102" s="12" t="s">
        <v>168</v>
      </c>
      <c r="B102" s="3" t="s">
        <v>169</v>
      </c>
      <c r="C102" s="3" t="s">
        <v>397</v>
      </c>
      <c r="D102" s="3" t="s">
        <v>170</v>
      </c>
      <c r="E102" s="3">
        <v>2</v>
      </c>
      <c r="F102" s="3">
        <v>121</v>
      </c>
      <c r="G102" s="15" t="s">
        <v>179</v>
      </c>
      <c r="H102" s="42">
        <v>18.2</v>
      </c>
      <c r="I102" s="43">
        <v>14.5</v>
      </c>
      <c r="J102" s="41">
        <f t="shared" si="63"/>
        <v>32.700000000000003</v>
      </c>
      <c r="K102" s="67">
        <v>0</v>
      </c>
      <c r="L102" s="68">
        <v>0</v>
      </c>
      <c r="M102" s="38">
        <v>0</v>
      </c>
      <c r="N102" s="43">
        <v>0.2</v>
      </c>
      <c r="O102" s="43">
        <v>68.099999999999994</v>
      </c>
      <c r="P102" s="41">
        <f t="shared" si="64"/>
        <v>101</v>
      </c>
      <c r="Q102" s="69">
        <v>0</v>
      </c>
      <c r="R102" s="4">
        <v>404</v>
      </c>
      <c r="S102" s="41">
        <f t="shared" si="65"/>
        <v>101</v>
      </c>
      <c r="T102" s="7">
        <f t="shared" si="66"/>
        <v>40804</v>
      </c>
      <c r="U102" s="6">
        <f t="shared" si="67"/>
        <v>2521.6871999999998</v>
      </c>
      <c r="V102" s="87">
        <f t="shared" si="68"/>
        <v>43325.6872</v>
      </c>
      <c r="W102" s="58">
        <v>0</v>
      </c>
      <c r="X102" s="11">
        <v>0</v>
      </c>
      <c r="Y102" s="42">
        <v>57.4</v>
      </c>
      <c r="Z102" s="43">
        <v>8.1</v>
      </c>
      <c r="AA102" s="41">
        <f t="shared" si="69"/>
        <v>65.5</v>
      </c>
      <c r="AB102" s="67"/>
      <c r="AC102" s="68"/>
      <c r="AD102" s="38">
        <v>0</v>
      </c>
      <c r="AE102" s="43">
        <v>0.1</v>
      </c>
      <c r="AF102" s="43">
        <v>29.7</v>
      </c>
      <c r="AG102" s="41">
        <f t="shared" si="70"/>
        <v>95.3</v>
      </c>
      <c r="AH102" s="69"/>
      <c r="AI102" s="4">
        <v>404</v>
      </c>
      <c r="AJ102" s="41">
        <f t="shared" si="71"/>
        <v>95.3</v>
      </c>
      <c r="AK102" s="7">
        <f t="shared" si="72"/>
        <v>38501.199999999997</v>
      </c>
      <c r="AL102" s="6">
        <v>0</v>
      </c>
      <c r="AM102" s="87">
        <f t="shared" si="73"/>
        <v>38501.199999999997</v>
      </c>
      <c r="AN102" s="58">
        <f t="shared" si="74"/>
        <v>-5.7000000000000028</v>
      </c>
      <c r="AO102" s="11">
        <f t="shared" si="75"/>
        <v>-2302.8000000000029</v>
      </c>
      <c r="AP102" s="42">
        <v>57.4</v>
      </c>
      <c r="AQ102" s="43">
        <v>8.1</v>
      </c>
      <c r="AR102" s="41">
        <f t="shared" si="76"/>
        <v>65.5</v>
      </c>
      <c r="AS102" s="67">
        <v>0</v>
      </c>
      <c r="AT102" s="68">
        <v>0</v>
      </c>
      <c r="AU102" s="38">
        <f t="shared" si="77"/>
        <v>0</v>
      </c>
      <c r="AV102" s="43">
        <v>0.1</v>
      </c>
      <c r="AW102" s="43">
        <v>30.1</v>
      </c>
      <c r="AX102" s="41">
        <f t="shared" si="78"/>
        <v>95.699999999999989</v>
      </c>
      <c r="AY102" s="69">
        <v>0</v>
      </c>
      <c r="AZ102" s="4">
        <v>404</v>
      </c>
      <c r="BA102" s="41">
        <f t="shared" si="79"/>
        <v>95.699999999999989</v>
      </c>
      <c r="BB102" s="7">
        <f t="shared" si="80"/>
        <v>38662.799999999996</v>
      </c>
      <c r="BC102" s="6">
        <v>0</v>
      </c>
      <c r="BD102" s="87">
        <f t="shared" si="81"/>
        <v>38662.799999999996</v>
      </c>
      <c r="BE102" s="58">
        <f t="shared" si="82"/>
        <v>0.39999999999999147</v>
      </c>
      <c r="BF102" s="11">
        <f t="shared" si="83"/>
        <v>161.59999999999854</v>
      </c>
    </row>
    <row r="103" spans="1:58" x14ac:dyDescent="0.25">
      <c r="A103" s="12" t="s">
        <v>180</v>
      </c>
      <c r="B103" s="3" t="s">
        <v>181</v>
      </c>
      <c r="C103" s="3" t="s">
        <v>397</v>
      </c>
      <c r="D103" s="3" t="s">
        <v>182</v>
      </c>
      <c r="E103" s="3">
        <v>3</v>
      </c>
      <c r="F103" s="3">
        <v>87</v>
      </c>
      <c r="G103" s="15" t="s">
        <v>183</v>
      </c>
      <c r="H103" s="42">
        <v>31.7</v>
      </c>
      <c r="I103" s="43">
        <v>0</v>
      </c>
      <c r="J103" s="41">
        <f t="shared" si="63"/>
        <v>31.7</v>
      </c>
      <c r="K103" s="67">
        <v>0</v>
      </c>
      <c r="L103" s="68">
        <v>0</v>
      </c>
      <c r="M103" s="38">
        <v>0</v>
      </c>
      <c r="N103" s="43">
        <v>0.1</v>
      </c>
      <c r="O103" s="43">
        <v>68.5</v>
      </c>
      <c r="P103" s="41">
        <f t="shared" si="64"/>
        <v>100.3</v>
      </c>
      <c r="Q103" s="69">
        <v>0</v>
      </c>
      <c r="R103" s="4">
        <v>310</v>
      </c>
      <c r="S103" s="41">
        <f t="shared" si="65"/>
        <v>100.3</v>
      </c>
      <c r="T103" s="7">
        <f t="shared" si="66"/>
        <v>31093</v>
      </c>
      <c r="U103" s="6">
        <f t="shared" si="67"/>
        <v>1921.5473999999999</v>
      </c>
      <c r="V103" s="87">
        <f t="shared" si="68"/>
        <v>33014.547400000003</v>
      </c>
      <c r="W103" s="58">
        <v>0</v>
      </c>
      <c r="X103" s="11">
        <v>0</v>
      </c>
      <c r="Y103" s="42">
        <v>31.3</v>
      </c>
      <c r="Z103" s="43"/>
      <c r="AA103" s="41">
        <f t="shared" si="69"/>
        <v>31.3</v>
      </c>
      <c r="AB103" s="67"/>
      <c r="AC103" s="68"/>
      <c r="AD103" s="38">
        <v>0</v>
      </c>
      <c r="AE103" s="43">
        <v>0.1</v>
      </c>
      <c r="AF103" s="43">
        <v>74.900000000000006</v>
      </c>
      <c r="AG103" s="41">
        <f t="shared" si="70"/>
        <v>106.30000000000001</v>
      </c>
      <c r="AH103" s="69">
        <v>2.2000000000000002</v>
      </c>
      <c r="AI103" s="4">
        <v>310</v>
      </c>
      <c r="AJ103" s="41">
        <f t="shared" si="71"/>
        <v>106.30000000000001</v>
      </c>
      <c r="AK103" s="7">
        <f t="shared" si="72"/>
        <v>32953</v>
      </c>
      <c r="AL103" s="6">
        <v>0</v>
      </c>
      <c r="AM103" s="87">
        <f t="shared" si="73"/>
        <v>32953</v>
      </c>
      <c r="AN103" s="58">
        <f t="shared" si="74"/>
        <v>6.0000000000000142</v>
      </c>
      <c r="AO103" s="11">
        <f t="shared" si="75"/>
        <v>1860</v>
      </c>
      <c r="AP103" s="42">
        <v>31.3</v>
      </c>
      <c r="AQ103" s="43">
        <v>0</v>
      </c>
      <c r="AR103" s="41">
        <f t="shared" si="76"/>
        <v>31.3</v>
      </c>
      <c r="AS103" s="67">
        <v>0</v>
      </c>
      <c r="AT103" s="68">
        <v>0</v>
      </c>
      <c r="AU103" s="38">
        <f t="shared" si="77"/>
        <v>0</v>
      </c>
      <c r="AV103" s="43">
        <v>0.1</v>
      </c>
      <c r="AW103" s="43">
        <v>74.900000000000006</v>
      </c>
      <c r="AX103" s="41">
        <f t="shared" si="78"/>
        <v>106.30000000000001</v>
      </c>
      <c r="AY103" s="69">
        <v>2.2000000000000002</v>
      </c>
      <c r="AZ103" s="4">
        <v>310</v>
      </c>
      <c r="BA103" s="41">
        <f t="shared" si="79"/>
        <v>106.30000000000001</v>
      </c>
      <c r="BB103" s="7">
        <f t="shared" si="80"/>
        <v>32953</v>
      </c>
      <c r="BC103" s="6">
        <v>0</v>
      </c>
      <c r="BD103" s="87">
        <f t="shared" si="81"/>
        <v>32953</v>
      </c>
      <c r="BE103" s="58">
        <f t="shared" si="82"/>
        <v>0</v>
      </c>
      <c r="BF103" s="11">
        <f t="shared" si="83"/>
        <v>0</v>
      </c>
    </row>
    <row r="104" spans="1:58" x14ac:dyDescent="0.25">
      <c r="A104" s="12" t="s">
        <v>184</v>
      </c>
      <c r="B104" s="3" t="s">
        <v>185</v>
      </c>
      <c r="C104" s="3" t="s">
        <v>397</v>
      </c>
      <c r="D104" s="3" t="s">
        <v>182</v>
      </c>
      <c r="E104" s="3">
        <v>3</v>
      </c>
      <c r="F104" s="3">
        <v>150</v>
      </c>
      <c r="G104" s="15" t="s">
        <v>406</v>
      </c>
      <c r="H104" s="42">
        <v>29.6</v>
      </c>
      <c r="I104" s="43">
        <v>47.2</v>
      </c>
      <c r="J104" s="41">
        <f t="shared" si="63"/>
        <v>76.800000000000011</v>
      </c>
      <c r="K104" s="67">
        <v>0</v>
      </c>
      <c r="L104" s="68">
        <v>0</v>
      </c>
      <c r="M104" s="38">
        <v>0</v>
      </c>
      <c r="N104" s="43">
        <v>0</v>
      </c>
      <c r="O104" s="43">
        <v>24.4</v>
      </c>
      <c r="P104" s="41">
        <f t="shared" si="64"/>
        <v>101.20000000000002</v>
      </c>
      <c r="Q104" s="69">
        <v>2.8</v>
      </c>
      <c r="R104" s="4">
        <v>310</v>
      </c>
      <c r="S104" s="41">
        <f t="shared" si="65"/>
        <v>101.20000000000002</v>
      </c>
      <c r="T104" s="7">
        <f t="shared" si="66"/>
        <v>31372.000000000004</v>
      </c>
      <c r="U104" s="6">
        <f t="shared" si="67"/>
        <v>1938.7896000000003</v>
      </c>
      <c r="V104" s="87">
        <f t="shared" si="68"/>
        <v>33310.789600000004</v>
      </c>
      <c r="W104" s="58">
        <v>0</v>
      </c>
      <c r="X104" s="11">
        <v>0</v>
      </c>
      <c r="Y104" s="42">
        <v>29.6</v>
      </c>
      <c r="Z104" s="43">
        <v>47.2</v>
      </c>
      <c r="AA104" s="41">
        <f t="shared" si="69"/>
        <v>76.800000000000011</v>
      </c>
      <c r="AB104" s="67"/>
      <c r="AC104" s="68"/>
      <c r="AD104" s="38">
        <v>0</v>
      </c>
      <c r="AE104" s="43"/>
      <c r="AF104" s="43">
        <v>24.4</v>
      </c>
      <c r="AG104" s="41">
        <f t="shared" si="70"/>
        <v>101.20000000000002</v>
      </c>
      <c r="AH104" s="69">
        <v>2.8</v>
      </c>
      <c r="AI104" s="4">
        <v>310</v>
      </c>
      <c r="AJ104" s="41">
        <f t="shared" si="71"/>
        <v>101.20000000000002</v>
      </c>
      <c r="AK104" s="7">
        <f t="shared" si="72"/>
        <v>31372.000000000004</v>
      </c>
      <c r="AL104" s="6">
        <v>0</v>
      </c>
      <c r="AM104" s="87">
        <f t="shared" si="73"/>
        <v>31372.000000000004</v>
      </c>
      <c r="AN104" s="58">
        <f t="shared" si="74"/>
        <v>0</v>
      </c>
      <c r="AO104" s="11">
        <f t="shared" si="75"/>
        <v>0</v>
      </c>
      <c r="AP104" s="42">
        <v>29.6</v>
      </c>
      <c r="AQ104" s="43">
        <v>47.2</v>
      </c>
      <c r="AR104" s="41">
        <f t="shared" si="76"/>
        <v>76.800000000000011</v>
      </c>
      <c r="AS104" s="67">
        <v>0</v>
      </c>
      <c r="AT104" s="68">
        <v>0</v>
      </c>
      <c r="AU104" s="38">
        <f t="shared" si="77"/>
        <v>0</v>
      </c>
      <c r="AV104" s="43">
        <v>0</v>
      </c>
      <c r="AW104" s="43">
        <v>24.4</v>
      </c>
      <c r="AX104" s="41">
        <f t="shared" si="78"/>
        <v>101.20000000000002</v>
      </c>
      <c r="AY104" s="69">
        <v>2.8</v>
      </c>
      <c r="AZ104" s="4">
        <v>310</v>
      </c>
      <c r="BA104" s="41">
        <f t="shared" si="79"/>
        <v>101.20000000000002</v>
      </c>
      <c r="BB104" s="7">
        <f t="shared" si="80"/>
        <v>31372.000000000004</v>
      </c>
      <c r="BC104" s="6">
        <v>0</v>
      </c>
      <c r="BD104" s="87">
        <f t="shared" si="81"/>
        <v>31372.000000000004</v>
      </c>
      <c r="BE104" s="58">
        <f t="shared" si="82"/>
        <v>0</v>
      </c>
      <c r="BF104" s="11">
        <f t="shared" si="83"/>
        <v>0</v>
      </c>
    </row>
    <row r="105" spans="1:58" x14ac:dyDescent="0.25">
      <c r="A105" s="12" t="s">
        <v>186</v>
      </c>
      <c r="B105" s="3" t="s">
        <v>98</v>
      </c>
      <c r="C105" s="3" t="s">
        <v>397</v>
      </c>
      <c r="D105" s="3" t="s">
        <v>182</v>
      </c>
      <c r="E105" s="3">
        <v>3</v>
      </c>
      <c r="F105" s="3">
        <v>163</v>
      </c>
      <c r="G105" s="15" t="s">
        <v>187</v>
      </c>
      <c r="H105" s="42">
        <v>17.8</v>
      </c>
      <c r="I105" s="43">
        <v>21.1</v>
      </c>
      <c r="J105" s="41">
        <f t="shared" si="63"/>
        <v>38.900000000000006</v>
      </c>
      <c r="K105" s="67">
        <v>0</v>
      </c>
      <c r="L105" s="68">
        <v>0</v>
      </c>
      <c r="M105" s="38">
        <v>0</v>
      </c>
      <c r="N105" s="43">
        <v>0.1</v>
      </c>
      <c r="O105" s="43">
        <v>73.599999999999994</v>
      </c>
      <c r="P105" s="41">
        <f t="shared" si="64"/>
        <v>112.6</v>
      </c>
      <c r="Q105" s="69">
        <v>0</v>
      </c>
      <c r="R105" s="4">
        <v>310</v>
      </c>
      <c r="S105" s="41">
        <f t="shared" si="65"/>
        <v>112.6</v>
      </c>
      <c r="T105" s="7">
        <f t="shared" si="66"/>
        <v>34906</v>
      </c>
      <c r="U105" s="6">
        <f t="shared" si="67"/>
        <v>2157.1907999999999</v>
      </c>
      <c r="V105" s="87">
        <f t="shared" si="68"/>
        <v>37063.190799999997</v>
      </c>
      <c r="W105" s="58">
        <v>0</v>
      </c>
      <c r="X105" s="11">
        <v>0</v>
      </c>
      <c r="Y105" s="42">
        <v>77.5</v>
      </c>
      <c r="Z105" s="43">
        <v>21</v>
      </c>
      <c r="AA105" s="41">
        <f t="shared" si="69"/>
        <v>98.5</v>
      </c>
      <c r="AB105" s="67"/>
      <c r="AC105" s="68"/>
      <c r="AD105" s="38">
        <v>0</v>
      </c>
      <c r="AE105" s="43">
        <v>0</v>
      </c>
      <c r="AF105" s="43">
        <v>14.3</v>
      </c>
      <c r="AG105" s="41">
        <f t="shared" si="70"/>
        <v>112.8</v>
      </c>
      <c r="AH105" s="69"/>
      <c r="AI105" s="4">
        <v>310</v>
      </c>
      <c r="AJ105" s="41">
        <f t="shared" si="71"/>
        <v>112.8</v>
      </c>
      <c r="AK105" s="7">
        <f t="shared" si="72"/>
        <v>34968</v>
      </c>
      <c r="AL105" s="6">
        <v>0</v>
      </c>
      <c r="AM105" s="87">
        <f t="shared" si="73"/>
        <v>34968</v>
      </c>
      <c r="AN105" s="58">
        <f t="shared" si="74"/>
        <v>0.20000000000000284</v>
      </c>
      <c r="AO105" s="11">
        <f t="shared" si="75"/>
        <v>62</v>
      </c>
      <c r="AP105" s="42">
        <v>77.5</v>
      </c>
      <c r="AQ105" s="43">
        <v>21</v>
      </c>
      <c r="AR105" s="41">
        <f t="shared" si="76"/>
        <v>98.5</v>
      </c>
      <c r="AS105" s="67">
        <v>0</v>
      </c>
      <c r="AT105" s="68">
        <v>0</v>
      </c>
      <c r="AU105" s="38">
        <f t="shared" si="77"/>
        <v>0</v>
      </c>
      <c r="AV105" s="43">
        <v>0</v>
      </c>
      <c r="AW105" s="43">
        <v>14.3</v>
      </c>
      <c r="AX105" s="41">
        <f t="shared" si="78"/>
        <v>112.8</v>
      </c>
      <c r="AY105" s="69">
        <v>0</v>
      </c>
      <c r="AZ105" s="4">
        <v>310</v>
      </c>
      <c r="BA105" s="41">
        <f t="shared" si="79"/>
        <v>112.8</v>
      </c>
      <c r="BB105" s="7">
        <f t="shared" si="80"/>
        <v>34968</v>
      </c>
      <c r="BC105" s="6">
        <v>0</v>
      </c>
      <c r="BD105" s="87">
        <f t="shared" si="81"/>
        <v>34968</v>
      </c>
      <c r="BE105" s="58">
        <f t="shared" si="82"/>
        <v>0</v>
      </c>
      <c r="BF105" s="11">
        <f t="shared" si="83"/>
        <v>0</v>
      </c>
    </row>
    <row r="106" spans="1:58" x14ac:dyDescent="0.25">
      <c r="A106" s="12" t="s">
        <v>192</v>
      </c>
      <c r="B106" s="3" t="s">
        <v>193</v>
      </c>
      <c r="C106" s="3" t="s">
        <v>397</v>
      </c>
      <c r="D106" s="47" t="s">
        <v>182</v>
      </c>
      <c r="E106" s="47">
        <v>3</v>
      </c>
      <c r="F106" s="47">
        <v>209</v>
      </c>
      <c r="G106" s="48" t="s">
        <v>194</v>
      </c>
      <c r="H106" s="42">
        <v>88.2</v>
      </c>
      <c r="I106" s="43">
        <v>66.3</v>
      </c>
      <c r="J106" s="41">
        <f t="shared" si="63"/>
        <v>154.5</v>
      </c>
      <c r="K106" s="67">
        <v>0</v>
      </c>
      <c r="L106" s="68">
        <v>0</v>
      </c>
      <c r="M106" s="38">
        <v>0</v>
      </c>
      <c r="N106" s="43">
        <v>0.5</v>
      </c>
      <c r="O106" s="43">
        <v>33.200000000000003</v>
      </c>
      <c r="P106" s="41">
        <f t="shared" si="64"/>
        <v>188.2</v>
      </c>
      <c r="Q106" s="69">
        <v>16.5</v>
      </c>
      <c r="R106" s="4">
        <v>310</v>
      </c>
      <c r="S106" s="41">
        <f t="shared" si="65"/>
        <v>188.2</v>
      </c>
      <c r="T106" s="7">
        <f t="shared" si="66"/>
        <v>58342</v>
      </c>
      <c r="U106" s="6">
        <f t="shared" si="67"/>
        <v>3605.5356000000002</v>
      </c>
      <c r="V106" s="87">
        <f t="shared" si="68"/>
        <v>61947.535600000003</v>
      </c>
      <c r="W106" s="58">
        <v>-0.10000000000002274</v>
      </c>
      <c r="X106" s="11">
        <v>-31</v>
      </c>
      <c r="Y106" s="42">
        <v>97.1</v>
      </c>
      <c r="Z106" s="43">
        <v>65.7</v>
      </c>
      <c r="AA106" s="41">
        <f t="shared" si="69"/>
        <v>162.80000000000001</v>
      </c>
      <c r="AB106" s="67"/>
      <c r="AC106" s="68"/>
      <c r="AD106" s="38">
        <v>0</v>
      </c>
      <c r="AE106" s="43">
        <v>0.3</v>
      </c>
      <c r="AF106" s="43">
        <v>25.1</v>
      </c>
      <c r="AG106" s="41">
        <f t="shared" si="70"/>
        <v>188.20000000000002</v>
      </c>
      <c r="AH106" s="69">
        <v>16.5</v>
      </c>
      <c r="AI106" s="4">
        <v>310</v>
      </c>
      <c r="AJ106" s="41">
        <f t="shared" si="71"/>
        <v>188.20000000000002</v>
      </c>
      <c r="AK106" s="7">
        <f t="shared" si="72"/>
        <v>58342.000000000007</v>
      </c>
      <c r="AL106" s="6">
        <v>0</v>
      </c>
      <c r="AM106" s="87">
        <f t="shared" si="73"/>
        <v>58342.000000000007</v>
      </c>
      <c r="AN106" s="58">
        <f t="shared" si="74"/>
        <v>0</v>
      </c>
      <c r="AO106" s="11">
        <f t="shared" si="75"/>
        <v>0</v>
      </c>
      <c r="AP106" s="42">
        <v>100.1</v>
      </c>
      <c r="AQ106" s="43">
        <v>64</v>
      </c>
      <c r="AR106" s="41">
        <f t="shared" si="76"/>
        <v>164.1</v>
      </c>
      <c r="AS106" s="67">
        <v>0</v>
      </c>
      <c r="AT106" s="68">
        <v>0</v>
      </c>
      <c r="AU106" s="38">
        <f t="shared" si="77"/>
        <v>0</v>
      </c>
      <c r="AV106" s="43">
        <v>0.2</v>
      </c>
      <c r="AW106" s="43">
        <v>25.7</v>
      </c>
      <c r="AX106" s="41">
        <f t="shared" si="78"/>
        <v>189.99999999999997</v>
      </c>
      <c r="AY106" s="69">
        <v>46.5</v>
      </c>
      <c r="AZ106" s="4">
        <v>310</v>
      </c>
      <c r="BA106" s="41">
        <f t="shared" si="79"/>
        <v>189.99999999999997</v>
      </c>
      <c r="BB106" s="7">
        <f t="shared" si="80"/>
        <v>58899.999999999993</v>
      </c>
      <c r="BC106" s="6">
        <v>0</v>
      </c>
      <c r="BD106" s="87">
        <f t="shared" si="81"/>
        <v>58899.999999999993</v>
      </c>
      <c r="BE106" s="58">
        <f t="shared" si="82"/>
        <v>1.7999999999999545</v>
      </c>
      <c r="BF106" s="11">
        <f t="shared" si="83"/>
        <v>557.99999999998545</v>
      </c>
    </row>
    <row r="107" spans="1:58" x14ac:dyDescent="0.25">
      <c r="A107" s="12" t="s">
        <v>195</v>
      </c>
      <c r="B107" s="3" t="s">
        <v>196</v>
      </c>
      <c r="C107" s="3" t="s">
        <v>397</v>
      </c>
      <c r="D107" s="3" t="s">
        <v>182</v>
      </c>
      <c r="E107" s="3">
        <v>3</v>
      </c>
      <c r="F107" s="3">
        <v>211</v>
      </c>
      <c r="G107" s="15" t="s">
        <v>197</v>
      </c>
      <c r="H107" s="42">
        <v>207.6</v>
      </c>
      <c r="I107" s="43">
        <v>20.2</v>
      </c>
      <c r="J107" s="41">
        <f t="shared" si="63"/>
        <v>227.79999999999998</v>
      </c>
      <c r="K107" s="67">
        <v>0</v>
      </c>
      <c r="L107" s="68">
        <v>0</v>
      </c>
      <c r="M107" s="38">
        <v>0</v>
      </c>
      <c r="N107" s="43">
        <v>0</v>
      </c>
      <c r="O107" s="43">
        <v>354.6</v>
      </c>
      <c r="P107" s="41">
        <f t="shared" si="64"/>
        <v>582.4</v>
      </c>
      <c r="Q107" s="69">
        <v>4.2</v>
      </c>
      <c r="R107" s="4">
        <v>310</v>
      </c>
      <c r="S107" s="41">
        <f t="shared" si="65"/>
        <v>582.4</v>
      </c>
      <c r="T107" s="7">
        <f t="shared" si="66"/>
        <v>180544</v>
      </c>
      <c r="U107" s="6">
        <f t="shared" si="67"/>
        <v>11157.619200000001</v>
      </c>
      <c r="V107" s="87">
        <f t="shared" si="68"/>
        <v>191701.61920000002</v>
      </c>
      <c r="W107" s="58">
        <v>0.10000000000002274</v>
      </c>
      <c r="X107" s="11">
        <v>31</v>
      </c>
      <c r="Y107" s="42">
        <v>219</v>
      </c>
      <c r="Z107" s="43">
        <v>20.2</v>
      </c>
      <c r="AA107" s="41">
        <f t="shared" si="69"/>
        <v>239.2</v>
      </c>
      <c r="AB107" s="67"/>
      <c r="AC107" s="68"/>
      <c r="AD107" s="38">
        <v>0</v>
      </c>
      <c r="AE107" s="43"/>
      <c r="AF107" s="43">
        <v>343.1</v>
      </c>
      <c r="AG107" s="41">
        <f t="shared" si="70"/>
        <v>582.29999999999995</v>
      </c>
      <c r="AH107" s="69">
        <v>4.2</v>
      </c>
      <c r="AI107" s="4">
        <v>310</v>
      </c>
      <c r="AJ107" s="41">
        <f t="shared" si="71"/>
        <v>582.29999999999995</v>
      </c>
      <c r="AK107" s="7">
        <f t="shared" si="72"/>
        <v>180513</v>
      </c>
      <c r="AL107" s="6">
        <v>0</v>
      </c>
      <c r="AM107" s="87">
        <f t="shared" si="73"/>
        <v>180513</v>
      </c>
      <c r="AN107" s="58">
        <f t="shared" si="74"/>
        <v>-0.10000000000002274</v>
      </c>
      <c r="AO107" s="11">
        <f t="shared" si="75"/>
        <v>-31</v>
      </c>
      <c r="AP107" s="42">
        <v>219.2</v>
      </c>
      <c r="AQ107" s="43">
        <v>20.2</v>
      </c>
      <c r="AR107" s="41">
        <f t="shared" si="76"/>
        <v>239.39999999999998</v>
      </c>
      <c r="AS107" s="67">
        <v>0</v>
      </c>
      <c r="AT107" s="68">
        <v>0</v>
      </c>
      <c r="AU107" s="38">
        <f t="shared" si="77"/>
        <v>0</v>
      </c>
      <c r="AV107" s="43">
        <v>0</v>
      </c>
      <c r="AW107" s="43">
        <v>343.1</v>
      </c>
      <c r="AX107" s="41">
        <f t="shared" si="78"/>
        <v>582.5</v>
      </c>
      <c r="AY107" s="69">
        <v>4.2</v>
      </c>
      <c r="AZ107" s="4">
        <v>310</v>
      </c>
      <c r="BA107" s="41">
        <f t="shared" si="79"/>
        <v>582.5</v>
      </c>
      <c r="BB107" s="7">
        <f t="shared" si="80"/>
        <v>180575</v>
      </c>
      <c r="BC107" s="6">
        <v>0</v>
      </c>
      <c r="BD107" s="87">
        <f t="shared" si="81"/>
        <v>180575</v>
      </c>
      <c r="BE107" s="58">
        <f t="shared" si="82"/>
        <v>0.20000000000004547</v>
      </c>
      <c r="BF107" s="11">
        <f t="shared" si="83"/>
        <v>62</v>
      </c>
    </row>
    <row r="108" spans="1:58" x14ac:dyDescent="0.25">
      <c r="A108" s="12" t="s">
        <v>201</v>
      </c>
      <c r="B108" s="3" t="s">
        <v>202</v>
      </c>
      <c r="C108" s="3" t="s">
        <v>397</v>
      </c>
      <c r="D108" s="3" t="s">
        <v>182</v>
      </c>
      <c r="E108" s="3">
        <v>3</v>
      </c>
      <c r="F108" s="3">
        <v>219</v>
      </c>
      <c r="G108" s="15" t="s">
        <v>203</v>
      </c>
      <c r="H108" s="42">
        <v>116.3</v>
      </c>
      <c r="I108" s="43">
        <v>1.1000000000000001</v>
      </c>
      <c r="J108" s="41">
        <f t="shared" si="63"/>
        <v>117.39999999999999</v>
      </c>
      <c r="K108" s="67">
        <v>0</v>
      </c>
      <c r="L108" s="68">
        <v>0</v>
      </c>
      <c r="M108" s="38">
        <v>0</v>
      </c>
      <c r="N108" s="43">
        <v>0</v>
      </c>
      <c r="O108" s="43">
        <v>129.69999999999999</v>
      </c>
      <c r="P108" s="41">
        <f t="shared" si="64"/>
        <v>247.09999999999997</v>
      </c>
      <c r="Q108" s="69">
        <v>56.1</v>
      </c>
      <c r="R108" s="4">
        <v>310</v>
      </c>
      <c r="S108" s="41">
        <f t="shared" si="65"/>
        <v>247.09999999999997</v>
      </c>
      <c r="T108" s="7">
        <f t="shared" si="66"/>
        <v>76600.999999999985</v>
      </c>
      <c r="U108" s="6">
        <f t="shared" si="67"/>
        <v>4733.9417999999996</v>
      </c>
      <c r="V108" s="87">
        <f t="shared" si="68"/>
        <v>81334.941799999986</v>
      </c>
      <c r="W108" s="58">
        <v>0</v>
      </c>
      <c r="X108" s="11">
        <v>0</v>
      </c>
      <c r="Y108" s="42">
        <v>115.1</v>
      </c>
      <c r="Z108" s="43">
        <v>1.1000000000000001</v>
      </c>
      <c r="AA108" s="41">
        <f t="shared" si="69"/>
        <v>116.19999999999999</v>
      </c>
      <c r="AB108" s="67"/>
      <c r="AC108" s="68"/>
      <c r="AD108" s="38">
        <v>0</v>
      </c>
      <c r="AE108" s="43"/>
      <c r="AF108" s="43">
        <v>130.80000000000001</v>
      </c>
      <c r="AG108" s="41">
        <f t="shared" si="70"/>
        <v>247</v>
      </c>
      <c r="AH108" s="69">
        <v>56.2</v>
      </c>
      <c r="AI108" s="4">
        <v>310</v>
      </c>
      <c r="AJ108" s="41">
        <f t="shared" si="71"/>
        <v>247</v>
      </c>
      <c r="AK108" s="7">
        <f t="shared" si="72"/>
        <v>76570</v>
      </c>
      <c r="AL108" s="6">
        <v>0</v>
      </c>
      <c r="AM108" s="87">
        <f t="shared" si="73"/>
        <v>76570</v>
      </c>
      <c r="AN108" s="58">
        <f t="shared" si="74"/>
        <v>-9.9999999999965894E-2</v>
      </c>
      <c r="AO108" s="11">
        <f t="shared" si="75"/>
        <v>-30.999999999985448</v>
      </c>
      <c r="AP108" s="42">
        <v>115.1</v>
      </c>
      <c r="AQ108" s="43">
        <v>1.1000000000000001</v>
      </c>
      <c r="AR108" s="41">
        <f t="shared" si="76"/>
        <v>116.19999999999999</v>
      </c>
      <c r="AS108" s="67">
        <v>0</v>
      </c>
      <c r="AT108" s="68">
        <v>0</v>
      </c>
      <c r="AU108" s="38">
        <f t="shared" si="77"/>
        <v>0</v>
      </c>
      <c r="AV108" s="43">
        <v>0</v>
      </c>
      <c r="AW108" s="43">
        <v>130.80000000000001</v>
      </c>
      <c r="AX108" s="41">
        <f t="shared" si="78"/>
        <v>247</v>
      </c>
      <c r="AY108" s="69">
        <v>56.2</v>
      </c>
      <c r="AZ108" s="4">
        <v>310</v>
      </c>
      <c r="BA108" s="41">
        <f t="shared" si="79"/>
        <v>247</v>
      </c>
      <c r="BB108" s="7">
        <f t="shared" si="80"/>
        <v>76570</v>
      </c>
      <c r="BC108" s="6">
        <v>0</v>
      </c>
      <c r="BD108" s="87">
        <f t="shared" si="81"/>
        <v>76570</v>
      </c>
      <c r="BE108" s="58">
        <f t="shared" si="82"/>
        <v>0</v>
      </c>
      <c r="BF108" s="11">
        <f t="shared" si="83"/>
        <v>0</v>
      </c>
    </row>
    <row r="109" spans="1:58" x14ac:dyDescent="0.25">
      <c r="A109" s="12" t="s">
        <v>189</v>
      </c>
      <c r="B109" s="3" t="s">
        <v>190</v>
      </c>
      <c r="C109" s="3" t="s">
        <v>397</v>
      </c>
      <c r="D109" s="3" t="s">
        <v>182</v>
      </c>
      <c r="E109" s="3">
        <v>3</v>
      </c>
      <c r="F109" s="3">
        <v>258</v>
      </c>
      <c r="G109" s="15" t="s">
        <v>191</v>
      </c>
      <c r="H109" s="42">
        <v>152.19999999999999</v>
      </c>
      <c r="I109" s="43">
        <v>14.3</v>
      </c>
      <c r="J109" s="41">
        <f t="shared" si="63"/>
        <v>166.5</v>
      </c>
      <c r="K109" s="67">
        <v>0</v>
      </c>
      <c r="L109" s="68">
        <v>0</v>
      </c>
      <c r="M109" s="38">
        <v>0</v>
      </c>
      <c r="N109" s="43">
        <v>0.1</v>
      </c>
      <c r="O109" s="43">
        <v>266.10000000000002</v>
      </c>
      <c r="P109" s="41">
        <f t="shared" si="64"/>
        <v>432.70000000000005</v>
      </c>
      <c r="Q109" s="69">
        <v>0</v>
      </c>
      <c r="R109" s="4">
        <v>310</v>
      </c>
      <c r="S109" s="41">
        <f t="shared" si="65"/>
        <v>432.70000000000005</v>
      </c>
      <c r="T109" s="7">
        <f t="shared" si="66"/>
        <v>134137</v>
      </c>
      <c r="U109" s="6">
        <f t="shared" si="67"/>
        <v>8289.6666000000005</v>
      </c>
      <c r="V109" s="87">
        <f t="shared" si="68"/>
        <v>142426.6666</v>
      </c>
      <c r="W109" s="58">
        <v>0.20000000000004547</v>
      </c>
      <c r="X109" s="11">
        <v>62</v>
      </c>
      <c r="Y109" s="42">
        <v>184.3</v>
      </c>
      <c r="Z109" s="43">
        <v>14.3</v>
      </c>
      <c r="AA109" s="41">
        <f t="shared" si="69"/>
        <v>198.60000000000002</v>
      </c>
      <c r="AB109" s="67"/>
      <c r="AC109" s="68"/>
      <c r="AD109" s="38">
        <v>0</v>
      </c>
      <c r="AE109" s="43">
        <v>0.1</v>
      </c>
      <c r="AF109" s="43">
        <v>240.2</v>
      </c>
      <c r="AG109" s="41">
        <f t="shared" si="70"/>
        <v>438.9</v>
      </c>
      <c r="AH109" s="69"/>
      <c r="AI109" s="4">
        <v>310</v>
      </c>
      <c r="AJ109" s="41">
        <f t="shared" si="71"/>
        <v>438.9</v>
      </c>
      <c r="AK109" s="7">
        <f t="shared" si="72"/>
        <v>136059</v>
      </c>
      <c r="AL109" s="6">
        <v>0</v>
      </c>
      <c r="AM109" s="87">
        <f t="shared" si="73"/>
        <v>136059</v>
      </c>
      <c r="AN109" s="58">
        <f t="shared" si="74"/>
        <v>6.1999999999999318</v>
      </c>
      <c r="AO109" s="11">
        <f t="shared" si="75"/>
        <v>1922</v>
      </c>
      <c r="AP109" s="42">
        <v>184.3</v>
      </c>
      <c r="AQ109" s="43">
        <v>14.3</v>
      </c>
      <c r="AR109" s="41">
        <f t="shared" si="76"/>
        <v>198.60000000000002</v>
      </c>
      <c r="AS109" s="67">
        <v>0</v>
      </c>
      <c r="AT109" s="68">
        <v>0</v>
      </c>
      <c r="AU109" s="38">
        <f t="shared" si="77"/>
        <v>0</v>
      </c>
      <c r="AV109" s="43">
        <v>0.1</v>
      </c>
      <c r="AW109" s="43">
        <v>240</v>
      </c>
      <c r="AX109" s="41">
        <f t="shared" si="78"/>
        <v>438.70000000000005</v>
      </c>
      <c r="AY109" s="69">
        <v>0</v>
      </c>
      <c r="AZ109" s="4">
        <v>310</v>
      </c>
      <c r="BA109" s="41">
        <f t="shared" si="79"/>
        <v>438.70000000000005</v>
      </c>
      <c r="BB109" s="7">
        <f t="shared" si="80"/>
        <v>135997</v>
      </c>
      <c r="BC109" s="6">
        <v>0</v>
      </c>
      <c r="BD109" s="87">
        <f t="shared" si="81"/>
        <v>135997</v>
      </c>
      <c r="BE109" s="58">
        <f t="shared" si="82"/>
        <v>-0.19999999999993179</v>
      </c>
      <c r="BF109" s="11">
        <f t="shared" si="83"/>
        <v>-62</v>
      </c>
    </row>
    <row r="110" spans="1:58" x14ac:dyDescent="0.25">
      <c r="A110" s="12" t="s">
        <v>198</v>
      </c>
      <c r="B110" s="3" t="s">
        <v>199</v>
      </c>
      <c r="C110" s="3" t="s">
        <v>397</v>
      </c>
      <c r="D110" s="47" t="s">
        <v>182</v>
      </c>
      <c r="E110" s="47">
        <v>3</v>
      </c>
      <c r="F110" s="47">
        <v>283</v>
      </c>
      <c r="G110" s="48" t="s">
        <v>200</v>
      </c>
      <c r="H110" s="42">
        <v>156.9</v>
      </c>
      <c r="I110" s="43">
        <v>25.5</v>
      </c>
      <c r="J110" s="41">
        <f t="shared" si="63"/>
        <v>182.4</v>
      </c>
      <c r="K110" s="67">
        <v>0</v>
      </c>
      <c r="L110" s="68">
        <v>0</v>
      </c>
      <c r="M110" s="38">
        <v>0</v>
      </c>
      <c r="N110" s="43">
        <v>0.2</v>
      </c>
      <c r="O110" s="43">
        <v>206.7</v>
      </c>
      <c r="P110" s="41">
        <f t="shared" si="64"/>
        <v>389.29999999999995</v>
      </c>
      <c r="Q110" s="69">
        <v>0.5</v>
      </c>
      <c r="R110" s="4">
        <v>310</v>
      </c>
      <c r="S110" s="41">
        <f t="shared" si="65"/>
        <v>389.29999999999995</v>
      </c>
      <c r="T110" s="7">
        <f t="shared" si="66"/>
        <v>120682.99999999999</v>
      </c>
      <c r="U110" s="6">
        <f t="shared" si="67"/>
        <v>7458.2093999999988</v>
      </c>
      <c r="V110" s="87">
        <f t="shared" si="68"/>
        <v>128141.20939999998</v>
      </c>
      <c r="W110" s="58">
        <v>0.19999999999998863</v>
      </c>
      <c r="X110" s="11">
        <v>62</v>
      </c>
      <c r="Y110" s="42">
        <v>161.6</v>
      </c>
      <c r="Z110" s="43">
        <v>25.5</v>
      </c>
      <c r="AA110" s="41">
        <f t="shared" si="69"/>
        <v>187.1</v>
      </c>
      <c r="AB110" s="67"/>
      <c r="AC110" s="68"/>
      <c r="AD110" s="38">
        <v>0</v>
      </c>
      <c r="AE110" s="43">
        <v>0.2</v>
      </c>
      <c r="AF110" s="43">
        <v>205.3</v>
      </c>
      <c r="AG110" s="41">
        <f t="shared" si="70"/>
        <v>392.6</v>
      </c>
      <c r="AH110" s="69">
        <v>7.1</v>
      </c>
      <c r="AI110" s="4">
        <v>310</v>
      </c>
      <c r="AJ110" s="41">
        <f t="shared" si="71"/>
        <v>392.6</v>
      </c>
      <c r="AK110" s="7">
        <f t="shared" si="72"/>
        <v>121706</v>
      </c>
      <c r="AL110" s="6">
        <v>0</v>
      </c>
      <c r="AM110" s="87">
        <f t="shared" si="73"/>
        <v>121706</v>
      </c>
      <c r="AN110" s="58">
        <f t="shared" si="74"/>
        <v>3.3000000000000682</v>
      </c>
      <c r="AO110" s="11">
        <f t="shared" si="75"/>
        <v>1023.0000000000146</v>
      </c>
      <c r="AP110" s="42">
        <v>154.30000000000001</v>
      </c>
      <c r="AQ110" s="43">
        <v>25.5</v>
      </c>
      <c r="AR110" s="41">
        <f t="shared" si="76"/>
        <v>179.8</v>
      </c>
      <c r="AS110" s="67">
        <v>0</v>
      </c>
      <c r="AT110" s="68">
        <v>0</v>
      </c>
      <c r="AU110" s="38">
        <f t="shared" si="77"/>
        <v>0</v>
      </c>
      <c r="AV110" s="43">
        <v>0.2</v>
      </c>
      <c r="AW110" s="43">
        <v>201.3</v>
      </c>
      <c r="AX110" s="41">
        <f t="shared" si="78"/>
        <v>381.3</v>
      </c>
      <c r="AY110" s="69">
        <v>0</v>
      </c>
      <c r="AZ110" s="4">
        <v>310</v>
      </c>
      <c r="BA110" s="41">
        <f t="shared" si="79"/>
        <v>381.3</v>
      </c>
      <c r="BB110" s="7">
        <f t="shared" si="80"/>
        <v>118203</v>
      </c>
      <c r="BC110" s="6">
        <v>0</v>
      </c>
      <c r="BD110" s="87">
        <f t="shared" si="81"/>
        <v>118203</v>
      </c>
      <c r="BE110" s="58">
        <f t="shared" si="82"/>
        <v>-11.300000000000011</v>
      </c>
      <c r="BF110" s="11">
        <f t="shared" si="83"/>
        <v>-3503</v>
      </c>
    </row>
    <row r="111" spans="1:58" x14ac:dyDescent="0.25">
      <c r="A111" s="12" t="s">
        <v>186</v>
      </c>
      <c r="B111" s="3" t="s">
        <v>98</v>
      </c>
      <c r="C111" s="3" t="s">
        <v>397</v>
      </c>
      <c r="D111" s="3" t="s">
        <v>182</v>
      </c>
      <c r="E111" s="3">
        <v>3</v>
      </c>
      <c r="F111" s="3">
        <v>315</v>
      </c>
      <c r="G111" s="15" t="s">
        <v>188</v>
      </c>
      <c r="H111" s="42">
        <v>32.6</v>
      </c>
      <c r="I111" s="43">
        <v>21.7</v>
      </c>
      <c r="J111" s="41">
        <f t="shared" si="63"/>
        <v>54.3</v>
      </c>
      <c r="K111" s="67">
        <v>0</v>
      </c>
      <c r="L111" s="68">
        <v>0</v>
      </c>
      <c r="M111" s="38">
        <v>0</v>
      </c>
      <c r="N111" s="43">
        <v>0</v>
      </c>
      <c r="O111" s="43">
        <v>52.8</v>
      </c>
      <c r="P111" s="41">
        <f t="shared" si="64"/>
        <v>107.1</v>
      </c>
      <c r="Q111" s="69">
        <v>0</v>
      </c>
      <c r="R111" s="4">
        <v>310</v>
      </c>
      <c r="S111" s="41">
        <f t="shared" si="65"/>
        <v>107.1</v>
      </c>
      <c r="T111" s="7">
        <f t="shared" si="66"/>
        <v>33201</v>
      </c>
      <c r="U111" s="6">
        <f t="shared" si="67"/>
        <v>2051.8218000000002</v>
      </c>
      <c r="V111" s="87">
        <f t="shared" si="68"/>
        <v>35252.821799999998</v>
      </c>
      <c r="W111" s="58">
        <v>0</v>
      </c>
      <c r="X111" s="11">
        <v>0</v>
      </c>
      <c r="Y111" s="42">
        <v>37.200000000000003</v>
      </c>
      <c r="Z111" s="43">
        <v>21.7</v>
      </c>
      <c r="AA111" s="41">
        <f t="shared" si="69"/>
        <v>58.900000000000006</v>
      </c>
      <c r="AB111" s="67"/>
      <c r="AC111" s="68"/>
      <c r="AD111" s="38">
        <v>0</v>
      </c>
      <c r="AE111" s="43">
        <v>0</v>
      </c>
      <c r="AF111" s="43">
        <v>48.2</v>
      </c>
      <c r="AG111" s="41">
        <f t="shared" si="70"/>
        <v>107.10000000000001</v>
      </c>
      <c r="AH111" s="69"/>
      <c r="AI111" s="4">
        <v>310</v>
      </c>
      <c r="AJ111" s="41">
        <f t="shared" si="71"/>
        <v>107.10000000000001</v>
      </c>
      <c r="AK111" s="7">
        <f t="shared" si="72"/>
        <v>33201</v>
      </c>
      <c r="AL111" s="6">
        <v>0</v>
      </c>
      <c r="AM111" s="87">
        <f t="shared" si="73"/>
        <v>33201</v>
      </c>
      <c r="AN111" s="58">
        <f t="shared" si="74"/>
        <v>0</v>
      </c>
      <c r="AO111" s="11">
        <f t="shared" si="75"/>
        <v>0</v>
      </c>
      <c r="AP111" s="42">
        <v>37.200000000000003</v>
      </c>
      <c r="AQ111" s="43">
        <v>21.7</v>
      </c>
      <c r="AR111" s="41">
        <f t="shared" si="76"/>
        <v>58.900000000000006</v>
      </c>
      <c r="AS111" s="67">
        <v>0</v>
      </c>
      <c r="AT111" s="68">
        <v>0</v>
      </c>
      <c r="AU111" s="38">
        <f t="shared" si="77"/>
        <v>0</v>
      </c>
      <c r="AV111" s="43">
        <v>0</v>
      </c>
      <c r="AW111" s="43">
        <v>48.2</v>
      </c>
      <c r="AX111" s="41">
        <f t="shared" si="78"/>
        <v>107.10000000000001</v>
      </c>
      <c r="AY111" s="69">
        <v>0</v>
      </c>
      <c r="AZ111" s="4">
        <v>310</v>
      </c>
      <c r="BA111" s="41">
        <f t="shared" si="79"/>
        <v>107.10000000000001</v>
      </c>
      <c r="BB111" s="7">
        <f t="shared" si="80"/>
        <v>33201</v>
      </c>
      <c r="BC111" s="6">
        <v>0</v>
      </c>
      <c r="BD111" s="87">
        <f t="shared" si="81"/>
        <v>33201</v>
      </c>
      <c r="BE111" s="58">
        <f t="shared" si="82"/>
        <v>0</v>
      </c>
      <c r="BF111" s="11">
        <f t="shared" si="83"/>
        <v>0</v>
      </c>
    </row>
    <row r="112" spans="1:58" x14ac:dyDescent="0.25">
      <c r="A112" s="12" t="s">
        <v>204</v>
      </c>
      <c r="B112" s="3" t="s">
        <v>205</v>
      </c>
      <c r="C112" s="3" t="s">
        <v>397</v>
      </c>
      <c r="D112" s="3" t="s">
        <v>206</v>
      </c>
      <c r="E112" s="3">
        <v>3</v>
      </c>
      <c r="F112" s="3">
        <v>83</v>
      </c>
      <c r="G112" s="15" t="s">
        <v>207</v>
      </c>
      <c r="H112" s="42">
        <v>1.9</v>
      </c>
      <c r="I112" s="43">
        <v>45.4</v>
      </c>
      <c r="J112" s="41">
        <f t="shared" si="63"/>
        <v>47.3</v>
      </c>
      <c r="K112" s="67">
        <v>0</v>
      </c>
      <c r="L112" s="68">
        <v>0</v>
      </c>
      <c r="M112" s="38">
        <v>0</v>
      </c>
      <c r="N112" s="43">
        <v>5.4</v>
      </c>
      <c r="O112" s="43">
        <v>7.7</v>
      </c>
      <c r="P112" s="41">
        <f t="shared" si="64"/>
        <v>60.4</v>
      </c>
      <c r="Q112" s="69">
        <v>0</v>
      </c>
      <c r="R112" s="4">
        <v>310</v>
      </c>
      <c r="S112" s="41">
        <f t="shared" si="65"/>
        <v>60.4</v>
      </c>
      <c r="T112" s="7">
        <f t="shared" si="66"/>
        <v>18724</v>
      </c>
      <c r="U112" s="6">
        <f t="shared" si="67"/>
        <v>1157.1432</v>
      </c>
      <c r="V112" s="87">
        <f t="shared" si="68"/>
        <v>19881.143199999999</v>
      </c>
      <c r="W112" s="58">
        <v>0</v>
      </c>
      <c r="X112" s="11">
        <v>0</v>
      </c>
      <c r="Y112" s="42">
        <v>1.9</v>
      </c>
      <c r="Z112" s="43">
        <v>45.4</v>
      </c>
      <c r="AA112" s="41">
        <f t="shared" si="69"/>
        <v>47.3</v>
      </c>
      <c r="AB112" s="67"/>
      <c r="AC112" s="68"/>
      <c r="AD112" s="38">
        <v>0</v>
      </c>
      <c r="AE112" s="43">
        <v>5.5</v>
      </c>
      <c r="AF112" s="43">
        <v>7.7</v>
      </c>
      <c r="AG112" s="41">
        <f t="shared" si="70"/>
        <v>60.5</v>
      </c>
      <c r="AH112" s="69"/>
      <c r="AI112" s="4">
        <v>310</v>
      </c>
      <c r="AJ112" s="41">
        <f t="shared" si="71"/>
        <v>60.5</v>
      </c>
      <c r="AK112" s="7">
        <f t="shared" si="72"/>
        <v>18755</v>
      </c>
      <c r="AL112" s="6">
        <v>0</v>
      </c>
      <c r="AM112" s="87">
        <f t="shared" si="73"/>
        <v>18755</v>
      </c>
      <c r="AN112" s="58">
        <f t="shared" si="74"/>
        <v>0.10000000000000142</v>
      </c>
      <c r="AO112" s="11">
        <f t="shared" si="75"/>
        <v>31</v>
      </c>
      <c r="AP112" s="42">
        <v>1.9</v>
      </c>
      <c r="AQ112" s="43">
        <v>45.4</v>
      </c>
      <c r="AR112" s="41">
        <f t="shared" si="76"/>
        <v>47.3</v>
      </c>
      <c r="AS112" s="67">
        <v>0</v>
      </c>
      <c r="AT112" s="68">
        <v>0</v>
      </c>
      <c r="AU112" s="38">
        <f t="shared" si="77"/>
        <v>0</v>
      </c>
      <c r="AV112" s="43">
        <v>5.5</v>
      </c>
      <c r="AW112" s="43">
        <v>7.7</v>
      </c>
      <c r="AX112" s="41">
        <f t="shared" si="78"/>
        <v>60.5</v>
      </c>
      <c r="AY112" s="69">
        <v>0</v>
      </c>
      <c r="AZ112" s="4">
        <v>310</v>
      </c>
      <c r="BA112" s="41">
        <f t="shared" si="79"/>
        <v>60.5</v>
      </c>
      <c r="BB112" s="7">
        <f t="shared" si="80"/>
        <v>18755</v>
      </c>
      <c r="BC112" s="6">
        <v>0</v>
      </c>
      <c r="BD112" s="87">
        <f t="shared" si="81"/>
        <v>18755</v>
      </c>
      <c r="BE112" s="58">
        <f t="shared" si="82"/>
        <v>0</v>
      </c>
      <c r="BF112" s="11">
        <f t="shared" si="83"/>
        <v>0</v>
      </c>
    </row>
    <row r="113" spans="1:58" x14ac:dyDescent="0.25">
      <c r="A113" s="12" t="s">
        <v>204</v>
      </c>
      <c r="B113" s="3" t="s">
        <v>205</v>
      </c>
      <c r="C113" s="3" t="s">
        <v>397</v>
      </c>
      <c r="D113" s="3" t="s">
        <v>206</v>
      </c>
      <c r="E113" s="3">
        <v>3</v>
      </c>
      <c r="F113" s="3">
        <v>84</v>
      </c>
      <c r="G113" s="15" t="s">
        <v>208</v>
      </c>
      <c r="H113" s="42">
        <v>9</v>
      </c>
      <c r="I113" s="43">
        <v>40.4</v>
      </c>
      <c r="J113" s="41">
        <f t="shared" si="63"/>
        <v>49.4</v>
      </c>
      <c r="K113" s="67">
        <v>0</v>
      </c>
      <c r="L113" s="68">
        <v>0</v>
      </c>
      <c r="M113" s="38">
        <v>0</v>
      </c>
      <c r="N113" s="43">
        <v>0</v>
      </c>
      <c r="O113" s="43">
        <v>21.3</v>
      </c>
      <c r="P113" s="41">
        <f t="shared" si="64"/>
        <v>70.7</v>
      </c>
      <c r="Q113" s="69">
        <v>0</v>
      </c>
      <c r="R113" s="4">
        <v>310</v>
      </c>
      <c r="S113" s="41">
        <f t="shared" si="65"/>
        <v>70.7</v>
      </c>
      <c r="T113" s="7">
        <f t="shared" si="66"/>
        <v>21917</v>
      </c>
      <c r="U113" s="6">
        <f t="shared" si="67"/>
        <v>1354.4706000000001</v>
      </c>
      <c r="V113" s="87">
        <f t="shared" si="68"/>
        <v>23271.470600000001</v>
      </c>
      <c r="W113" s="58">
        <v>0</v>
      </c>
      <c r="X113" s="11">
        <v>0</v>
      </c>
      <c r="Y113" s="42">
        <v>9</v>
      </c>
      <c r="Z113" s="43">
        <v>40.4</v>
      </c>
      <c r="AA113" s="41">
        <f t="shared" si="69"/>
        <v>49.4</v>
      </c>
      <c r="AB113" s="67"/>
      <c r="AC113" s="68">
        <v>0.6</v>
      </c>
      <c r="AD113" s="38">
        <v>0</v>
      </c>
      <c r="AE113" s="43">
        <v>0</v>
      </c>
      <c r="AF113" s="43">
        <v>21.3</v>
      </c>
      <c r="AG113" s="41">
        <f t="shared" si="70"/>
        <v>71.3</v>
      </c>
      <c r="AH113" s="69"/>
      <c r="AI113" s="4">
        <v>310</v>
      </c>
      <c r="AJ113" s="41">
        <f t="shared" si="71"/>
        <v>71.3</v>
      </c>
      <c r="AK113" s="7">
        <f t="shared" si="72"/>
        <v>22103</v>
      </c>
      <c r="AL113" s="6">
        <v>0</v>
      </c>
      <c r="AM113" s="87">
        <f t="shared" si="73"/>
        <v>22103</v>
      </c>
      <c r="AN113" s="58">
        <f t="shared" si="74"/>
        <v>0.59999999999999432</v>
      </c>
      <c r="AO113" s="11">
        <f t="shared" si="75"/>
        <v>186</v>
      </c>
      <c r="AP113" s="42">
        <v>9</v>
      </c>
      <c r="AQ113" s="43">
        <v>40.4</v>
      </c>
      <c r="AR113" s="41">
        <f t="shared" si="76"/>
        <v>49.4</v>
      </c>
      <c r="AS113" s="67">
        <v>0</v>
      </c>
      <c r="AT113" s="68">
        <v>0.6</v>
      </c>
      <c r="AU113" s="38">
        <f t="shared" si="77"/>
        <v>0.6</v>
      </c>
      <c r="AV113" s="43">
        <v>0</v>
      </c>
      <c r="AW113" s="43">
        <v>21.3</v>
      </c>
      <c r="AX113" s="41">
        <f t="shared" si="78"/>
        <v>71.3</v>
      </c>
      <c r="AY113" s="69">
        <v>0</v>
      </c>
      <c r="AZ113" s="4">
        <v>310</v>
      </c>
      <c r="BA113" s="41">
        <f t="shared" si="79"/>
        <v>71.3</v>
      </c>
      <c r="BB113" s="7">
        <f t="shared" si="80"/>
        <v>22103</v>
      </c>
      <c r="BC113" s="6">
        <v>0</v>
      </c>
      <c r="BD113" s="87">
        <f t="shared" si="81"/>
        <v>22103</v>
      </c>
      <c r="BE113" s="58">
        <f t="shared" si="82"/>
        <v>0</v>
      </c>
      <c r="BF113" s="11">
        <f t="shared" si="83"/>
        <v>0</v>
      </c>
    </row>
    <row r="114" spans="1:58" x14ac:dyDescent="0.25">
      <c r="A114" s="12" t="s">
        <v>204</v>
      </c>
      <c r="B114" s="3" t="s">
        <v>205</v>
      </c>
      <c r="C114" s="3" t="s">
        <v>397</v>
      </c>
      <c r="D114" s="3" t="s">
        <v>206</v>
      </c>
      <c r="E114" s="3">
        <v>3</v>
      </c>
      <c r="F114" s="3">
        <v>85</v>
      </c>
      <c r="G114" s="15" t="s">
        <v>209</v>
      </c>
      <c r="H114" s="42">
        <v>26.5</v>
      </c>
      <c r="I114" s="43">
        <v>35.799999999999997</v>
      </c>
      <c r="J114" s="41">
        <f t="shared" si="63"/>
        <v>62.3</v>
      </c>
      <c r="K114" s="67">
        <v>0</v>
      </c>
      <c r="L114" s="68">
        <v>0</v>
      </c>
      <c r="M114" s="38">
        <v>0</v>
      </c>
      <c r="N114" s="43">
        <v>0.5</v>
      </c>
      <c r="O114" s="43">
        <v>7.7</v>
      </c>
      <c r="P114" s="41">
        <f t="shared" si="64"/>
        <v>70.5</v>
      </c>
      <c r="Q114" s="69">
        <v>2.7</v>
      </c>
      <c r="R114" s="4">
        <v>310</v>
      </c>
      <c r="S114" s="41">
        <f t="shared" si="65"/>
        <v>70.5</v>
      </c>
      <c r="T114" s="7">
        <f t="shared" si="66"/>
        <v>21855</v>
      </c>
      <c r="U114" s="6">
        <f t="shared" si="67"/>
        <v>1350.6390000000001</v>
      </c>
      <c r="V114" s="87">
        <f t="shared" si="68"/>
        <v>23205.638999999999</v>
      </c>
      <c r="W114" s="58">
        <v>0</v>
      </c>
      <c r="X114" s="11">
        <v>0</v>
      </c>
      <c r="Y114" s="42">
        <v>26.5</v>
      </c>
      <c r="Z114" s="43">
        <v>35.799999999999997</v>
      </c>
      <c r="AA114" s="41">
        <f t="shared" si="69"/>
        <v>62.3</v>
      </c>
      <c r="AB114" s="67"/>
      <c r="AC114" s="68"/>
      <c r="AD114" s="38">
        <v>0</v>
      </c>
      <c r="AE114" s="43">
        <v>0.5</v>
      </c>
      <c r="AF114" s="43">
        <v>7.7</v>
      </c>
      <c r="AG114" s="41">
        <f t="shared" si="70"/>
        <v>70.5</v>
      </c>
      <c r="AH114" s="69">
        <v>2.7</v>
      </c>
      <c r="AI114" s="4">
        <v>310</v>
      </c>
      <c r="AJ114" s="41">
        <f t="shared" si="71"/>
        <v>70.5</v>
      </c>
      <c r="AK114" s="7">
        <f t="shared" si="72"/>
        <v>21855</v>
      </c>
      <c r="AL114" s="6">
        <v>0</v>
      </c>
      <c r="AM114" s="87">
        <f t="shared" si="73"/>
        <v>21855</v>
      </c>
      <c r="AN114" s="58">
        <f t="shared" si="74"/>
        <v>0</v>
      </c>
      <c r="AO114" s="11">
        <f t="shared" si="75"/>
        <v>0</v>
      </c>
      <c r="AP114" s="42">
        <v>26.5</v>
      </c>
      <c r="AQ114" s="43">
        <v>35.799999999999997</v>
      </c>
      <c r="AR114" s="41">
        <f t="shared" si="76"/>
        <v>62.3</v>
      </c>
      <c r="AS114" s="67">
        <v>0</v>
      </c>
      <c r="AT114" s="68">
        <v>0</v>
      </c>
      <c r="AU114" s="38">
        <f t="shared" si="77"/>
        <v>0</v>
      </c>
      <c r="AV114" s="43">
        <v>0.5</v>
      </c>
      <c r="AW114" s="43">
        <v>7.7</v>
      </c>
      <c r="AX114" s="41">
        <f t="shared" si="78"/>
        <v>70.5</v>
      </c>
      <c r="AY114" s="69">
        <v>2.7</v>
      </c>
      <c r="AZ114" s="4">
        <v>310</v>
      </c>
      <c r="BA114" s="41">
        <f t="shared" si="79"/>
        <v>70.5</v>
      </c>
      <c r="BB114" s="7">
        <f t="shared" si="80"/>
        <v>21855</v>
      </c>
      <c r="BC114" s="6">
        <v>0</v>
      </c>
      <c r="BD114" s="87">
        <f t="shared" si="81"/>
        <v>21855</v>
      </c>
      <c r="BE114" s="58">
        <f t="shared" si="82"/>
        <v>0</v>
      </c>
      <c r="BF114" s="11">
        <f t="shared" si="83"/>
        <v>0</v>
      </c>
    </row>
    <row r="115" spans="1:58" x14ac:dyDescent="0.25">
      <c r="A115" s="12" t="s">
        <v>211</v>
      </c>
      <c r="B115" s="3" t="s">
        <v>212</v>
      </c>
      <c r="C115" s="3" t="s">
        <v>397</v>
      </c>
      <c r="D115" s="3" t="s">
        <v>206</v>
      </c>
      <c r="E115" s="3">
        <v>3</v>
      </c>
      <c r="F115" s="3">
        <v>106</v>
      </c>
      <c r="G115" s="15" t="s">
        <v>213</v>
      </c>
      <c r="H115" s="42">
        <v>25.4</v>
      </c>
      <c r="I115" s="43">
        <v>0</v>
      </c>
      <c r="J115" s="41">
        <f t="shared" si="63"/>
        <v>25.4</v>
      </c>
      <c r="K115" s="67">
        <v>0</v>
      </c>
      <c r="L115" s="68">
        <v>0</v>
      </c>
      <c r="M115" s="38">
        <v>0</v>
      </c>
      <c r="N115" s="43">
        <v>0.9</v>
      </c>
      <c r="O115" s="43">
        <v>82.6</v>
      </c>
      <c r="P115" s="41">
        <f t="shared" si="64"/>
        <v>108.89999999999999</v>
      </c>
      <c r="Q115" s="69">
        <v>14.6</v>
      </c>
      <c r="R115" s="4">
        <v>310</v>
      </c>
      <c r="S115" s="41">
        <f t="shared" si="65"/>
        <v>108.89999999999999</v>
      </c>
      <c r="T115" s="7">
        <f t="shared" si="66"/>
        <v>33759</v>
      </c>
      <c r="U115" s="6">
        <f t="shared" si="67"/>
        <v>2086.3062</v>
      </c>
      <c r="V115" s="87">
        <f t="shared" si="68"/>
        <v>35845.306199999999</v>
      </c>
      <c r="W115" s="58">
        <v>0</v>
      </c>
      <c r="X115" s="11">
        <v>0</v>
      </c>
      <c r="Y115" s="42">
        <v>26.2</v>
      </c>
      <c r="Z115" s="43"/>
      <c r="AA115" s="41">
        <f t="shared" si="69"/>
        <v>26.2</v>
      </c>
      <c r="AB115" s="67"/>
      <c r="AC115" s="68"/>
      <c r="AD115" s="38">
        <v>0</v>
      </c>
      <c r="AE115" s="43"/>
      <c r="AF115" s="43">
        <v>82.6</v>
      </c>
      <c r="AG115" s="41">
        <f t="shared" si="70"/>
        <v>108.8</v>
      </c>
      <c r="AH115" s="69">
        <v>14.6</v>
      </c>
      <c r="AI115" s="4">
        <v>310</v>
      </c>
      <c r="AJ115" s="41">
        <f t="shared" si="71"/>
        <v>108.8</v>
      </c>
      <c r="AK115" s="7">
        <f t="shared" si="72"/>
        <v>33728</v>
      </c>
      <c r="AL115" s="6">
        <v>0</v>
      </c>
      <c r="AM115" s="87">
        <f t="shared" si="73"/>
        <v>33728</v>
      </c>
      <c r="AN115" s="58">
        <f t="shared" si="74"/>
        <v>-9.9999999999994316E-2</v>
      </c>
      <c r="AO115" s="11">
        <f t="shared" si="75"/>
        <v>-31</v>
      </c>
      <c r="AP115" s="42">
        <v>26.2</v>
      </c>
      <c r="AQ115" s="43">
        <v>0</v>
      </c>
      <c r="AR115" s="41">
        <f t="shared" si="76"/>
        <v>26.2</v>
      </c>
      <c r="AS115" s="67">
        <v>0</v>
      </c>
      <c r="AT115" s="68">
        <v>0</v>
      </c>
      <c r="AU115" s="38">
        <f t="shared" si="77"/>
        <v>0</v>
      </c>
      <c r="AV115" s="43">
        <v>0</v>
      </c>
      <c r="AW115" s="43">
        <v>82.6</v>
      </c>
      <c r="AX115" s="41">
        <f t="shared" si="78"/>
        <v>108.8</v>
      </c>
      <c r="AY115" s="69">
        <v>14.6</v>
      </c>
      <c r="AZ115" s="4">
        <v>310</v>
      </c>
      <c r="BA115" s="41">
        <f t="shared" si="79"/>
        <v>108.8</v>
      </c>
      <c r="BB115" s="7">
        <f t="shared" si="80"/>
        <v>33728</v>
      </c>
      <c r="BC115" s="6">
        <v>0</v>
      </c>
      <c r="BD115" s="87">
        <f t="shared" si="81"/>
        <v>33728</v>
      </c>
      <c r="BE115" s="58">
        <f t="shared" si="82"/>
        <v>0</v>
      </c>
      <c r="BF115" s="11">
        <f t="shared" si="83"/>
        <v>0</v>
      </c>
    </row>
    <row r="116" spans="1:58" x14ac:dyDescent="0.25">
      <c r="A116" s="12" t="s">
        <v>211</v>
      </c>
      <c r="B116" s="3" t="s">
        <v>212</v>
      </c>
      <c r="C116" s="3" t="s">
        <v>397</v>
      </c>
      <c r="D116" s="3" t="s">
        <v>206</v>
      </c>
      <c r="E116" s="3">
        <v>3</v>
      </c>
      <c r="F116" s="3">
        <v>107</v>
      </c>
      <c r="G116" s="15" t="s">
        <v>214</v>
      </c>
      <c r="H116" s="42">
        <v>19.5</v>
      </c>
      <c r="I116" s="43">
        <v>17.7</v>
      </c>
      <c r="J116" s="41">
        <f t="shared" si="63"/>
        <v>37.200000000000003</v>
      </c>
      <c r="K116" s="67">
        <v>0</v>
      </c>
      <c r="L116" s="68">
        <v>0</v>
      </c>
      <c r="M116" s="38">
        <v>0</v>
      </c>
      <c r="N116" s="43">
        <v>0</v>
      </c>
      <c r="O116" s="43">
        <v>16.2</v>
      </c>
      <c r="P116" s="41">
        <f t="shared" si="64"/>
        <v>53.400000000000006</v>
      </c>
      <c r="Q116" s="69">
        <v>0</v>
      </c>
      <c r="R116" s="4">
        <v>310</v>
      </c>
      <c r="S116" s="41">
        <f t="shared" si="65"/>
        <v>53.400000000000006</v>
      </c>
      <c r="T116" s="7">
        <f t="shared" si="66"/>
        <v>16554</v>
      </c>
      <c r="U116" s="6">
        <f t="shared" si="67"/>
        <v>1023.0372</v>
      </c>
      <c r="V116" s="87">
        <f t="shared" si="68"/>
        <v>17577.037199999999</v>
      </c>
      <c r="W116" s="58">
        <v>0</v>
      </c>
      <c r="X116" s="11">
        <v>0</v>
      </c>
      <c r="Y116" s="42">
        <v>19.5</v>
      </c>
      <c r="Z116" s="43">
        <v>17.7</v>
      </c>
      <c r="AA116" s="41">
        <f t="shared" si="69"/>
        <v>37.200000000000003</v>
      </c>
      <c r="AB116" s="67"/>
      <c r="AC116" s="68"/>
      <c r="AD116" s="38">
        <v>0</v>
      </c>
      <c r="AE116" s="43">
        <v>0</v>
      </c>
      <c r="AF116" s="43">
        <v>16.2</v>
      </c>
      <c r="AG116" s="41">
        <f t="shared" si="70"/>
        <v>53.400000000000006</v>
      </c>
      <c r="AH116" s="69"/>
      <c r="AI116" s="4">
        <v>310</v>
      </c>
      <c r="AJ116" s="41">
        <f t="shared" si="71"/>
        <v>53.400000000000006</v>
      </c>
      <c r="AK116" s="7">
        <f t="shared" si="72"/>
        <v>16554</v>
      </c>
      <c r="AL116" s="6">
        <v>0</v>
      </c>
      <c r="AM116" s="87">
        <f t="shared" si="73"/>
        <v>16554</v>
      </c>
      <c r="AN116" s="58">
        <f t="shared" si="74"/>
        <v>0</v>
      </c>
      <c r="AO116" s="11">
        <f t="shared" si="75"/>
        <v>0</v>
      </c>
      <c r="AP116" s="42">
        <v>19.5</v>
      </c>
      <c r="AQ116" s="43">
        <v>17.7</v>
      </c>
      <c r="AR116" s="41">
        <f t="shared" si="76"/>
        <v>37.200000000000003</v>
      </c>
      <c r="AS116" s="67">
        <v>0</v>
      </c>
      <c r="AT116" s="68">
        <v>0</v>
      </c>
      <c r="AU116" s="38">
        <f t="shared" si="77"/>
        <v>0</v>
      </c>
      <c r="AV116" s="43">
        <v>0</v>
      </c>
      <c r="AW116" s="43">
        <v>16.2</v>
      </c>
      <c r="AX116" s="41">
        <f t="shared" si="78"/>
        <v>53.400000000000006</v>
      </c>
      <c r="AY116" s="69">
        <v>0</v>
      </c>
      <c r="AZ116" s="4">
        <v>310</v>
      </c>
      <c r="BA116" s="41">
        <f t="shared" si="79"/>
        <v>53.400000000000006</v>
      </c>
      <c r="BB116" s="7">
        <f t="shared" si="80"/>
        <v>16554</v>
      </c>
      <c r="BC116" s="6">
        <v>0</v>
      </c>
      <c r="BD116" s="87">
        <f t="shared" si="81"/>
        <v>16554</v>
      </c>
      <c r="BE116" s="58">
        <f t="shared" si="82"/>
        <v>0</v>
      </c>
      <c r="BF116" s="11">
        <f t="shared" si="83"/>
        <v>0</v>
      </c>
    </row>
    <row r="117" spans="1:58" x14ac:dyDescent="0.25">
      <c r="A117" s="46" t="s">
        <v>211</v>
      </c>
      <c r="B117" s="47" t="s">
        <v>212</v>
      </c>
      <c r="C117" s="3" t="s">
        <v>397</v>
      </c>
      <c r="D117" s="47" t="s">
        <v>206</v>
      </c>
      <c r="E117" s="47">
        <v>3</v>
      </c>
      <c r="F117" s="47">
        <v>108</v>
      </c>
      <c r="G117" s="48" t="s">
        <v>215</v>
      </c>
      <c r="H117" s="42">
        <v>12.5</v>
      </c>
      <c r="I117" s="43">
        <v>15.2</v>
      </c>
      <c r="J117" s="41">
        <f t="shared" si="63"/>
        <v>27.7</v>
      </c>
      <c r="K117" s="67">
        <v>0</v>
      </c>
      <c r="L117" s="68">
        <v>0</v>
      </c>
      <c r="M117" s="38">
        <v>0</v>
      </c>
      <c r="N117" s="43">
        <v>1.3</v>
      </c>
      <c r="O117" s="43">
        <v>25.3</v>
      </c>
      <c r="P117" s="41">
        <f t="shared" si="64"/>
        <v>54.3</v>
      </c>
      <c r="Q117" s="69">
        <v>0</v>
      </c>
      <c r="R117" s="4">
        <v>310</v>
      </c>
      <c r="S117" s="41">
        <f t="shared" si="65"/>
        <v>54.3</v>
      </c>
      <c r="T117" s="7">
        <f t="shared" si="66"/>
        <v>16833</v>
      </c>
      <c r="U117" s="6">
        <f t="shared" si="67"/>
        <v>1040.2794000000001</v>
      </c>
      <c r="V117" s="87">
        <f t="shared" si="68"/>
        <v>17873.279399999999</v>
      </c>
      <c r="W117" s="58">
        <v>0</v>
      </c>
      <c r="X117" s="11">
        <v>0</v>
      </c>
      <c r="Y117" s="42">
        <v>19.899999999999999</v>
      </c>
      <c r="Z117" s="43">
        <v>2.1</v>
      </c>
      <c r="AA117" s="41">
        <f t="shared" si="69"/>
        <v>22</v>
      </c>
      <c r="AB117" s="67"/>
      <c r="AC117" s="68">
        <v>1.2</v>
      </c>
      <c r="AD117" s="38">
        <v>0</v>
      </c>
      <c r="AE117" s="43">
        <v>1.3</v>
      </c>
      <c r="AF117" s="43">
        <v>24.5</v>
      </c>
      <c r="AG117" s="41">
        <f t="shared" si="70"/>
        <v>49</v>
      </c>
      <c r="AH117" s="69"/>
      <c r="AI117" s="4">
        <v>310</v>
      </c>
      <c r="AJ117" s="41">
        <f t="shared" si="71"/>
        <v>49</v>
      </c>
      <c r="AK117" s="7">
        <f t="shared" si="72"/>
        <v>15190</v>
      </c>
      <c r="AL117" s="6">
        <v>0</v>
      </c>
      <c r="AM117" s="87">
        <f t="shared" si="73"/>
        <v>15190</v>
      </c>
      <c r="AN117" s="58">
        <f t="shared" si="74"/>
        <v>-5.2999999999999972</v>
      </c>
      <c r="AO117" s="11">
        <f t="shared" si="75"/>
        <v>-1643</v>
      </c>
      <c r="AP117" s="42">
        <v>19.899999999999999</v>
      </c>
      <c r="AQ117" s="43">
        <v>2.1</v>
      </c>
      <c r="AR117" s="41">
        <f t="shared" si="76"/>
        <v>22</v>
      </c>
      <c r="AS117" s="67">
        <v>0</v>
      </c>
      <c r="AT117" s="68">
        <v>0</v>
      </c>
      <c r="AU117" s="38">
        <f t="shared" si="77"/>
        <v>0</v>
      </c>
      <c r="AV117" s="43">
        <v>1.3</v>
      </c>
      <c r="AW117" s="43">
        <v>24.5</v>
      </c>
      <c r="AX117" s="41">
        <f t="shared" si="78"/>
        <v>47.8</v>
      </c>
      <c r="AY117" s="69">
        <v>0</v>
      </c>
      <c r="AZ117" s="4">
        <v>310</v>
      </c>
      <c r="BA117" s="41">
        <f t="shared" si="79"/>
        <v>47.8</v>
      </c>
      <c r="BB117" s="7">
        <f t="shared" si="80"/>
        <v>14818</v>
      </c>
      <c r="BC117" s="6">
        <v>0</v>
      </c>
      <c r="BD117" s="87">
        <f t="shared" si="81"/>
        <v>14818</v>
      </c>
      <c r="BE117" s="58">
        <f t="shared" si="82"/>
        <v>-1.2000000000000028</v>
      </c>
      <c r="BF117" s="11">
        <f t="shared" si="83"/>
        <v>-372</v>
      </c>
    </row>
    <row r="118" spans="1:58" x14ac:dyDescent="0.25">
      <c r="A118" s="12" t="s">
        <v>216</v>
      </c>
      <c r="B118" s="3" t="s">
        <v>217</v>
      </c>
      <c r="C118" s="3" t="s">
        <v>397</v>
      </c>
      <c r="D118" s="3" t="s">
        <v>206</v>
      </c>
      <c r="E118" s="3">
        <v>3</v>
      </c>
      <c r="F118" s="3">
        <v>122</v>
      </c>
      <c r="G118" s="15" t="s">
        <v>218</v>
      </c>
      <c r="H118" s="42">
        <v>0.3</v>
      </c>
      <c r="I118" s="43">
        <v>0</v>
      </c>
      <c r="J118" s="41">
        <f t="shared" si="63"/>
        <v>0.3</v>
      </c>
      <c r="K118" s="67">
        <v>0</v>
      </c>
      <c r="L118" s="68">
        <v>0</v>
      </c>
      <c r="M118" s="38">
        <v>0</v>
      </c>
      <c r="N118" s="43">
        <v>0</v>
      </c>
      <c r="O118" s="43">
        <v>9.6</v>
      </c>
      <c r="P118" s="41">
        <f t="shared" si="64"/>
        <v>9.9</v>
      </c>
      <c r="Q118" s="69">
        <v>0</v>
      </c>
      <c r="R118" s="4">
        <v>310</v>
      </c>
      <c r="S118" s="41">
        <f t="shared" si="65"/>
        <v>9.9</v>
      </c>
      <c r="T118" s="7">
        <f t="shared" si="66"/>
        <v>3069</v>
      </c>
      <c r="U118" s="6">
        <f t="shared" si="67"/>
        <v>189.66419999999999</v>
      </c>
      <c r="V118" s="87">
        <f t="shared" si="68"/>
        <v>3258.6642000000002</v>
      </c>
      <c r="W118" s="58">
        <v>0</v>
      </c>
      <c r="X118" s="11">
        <v>0</v>
      </c>
      <c r="Y118" s="42">
        <v>0.3</v>
      </c>
      <c r="Z118" s="43"/>
      <c r="AA118" s="41">
        <f t="shared" si="69"/>
        <v>0.3</v>
      </c>
      <c r="AB118" s="67"/>
      <c r="AC118" s="68"/>
      <c r="AD118" s="38">
        <v>0</v>
      </c>
      <c r="AE118" s="43"/>
      <c r="AF118" s="43">
        <v>9.6</v>
      </c>
      <c r="AG118" s="41">
        <f t="shared" si="70"/>
        <v>9.9</v>
      </c>
      <c r="AH118" s="69"/>
      <c r="AI118" s="4">
        <v>310</v>
      </c>
      <c r="AJ118" s="41">
        <f t="shared" si="71"/>
        <v>9.9</v>
      </c>
      <c r="AK118" s="7">
        <f t="shared" si="72"/>
        <v>3069</v>
      </c>
      <c r="AL118" s="6">
        <v>0</v>
      </c>
      <c r="AM118" s="87">
        <f t="shared" si="73"/>
        <v>3069</v>
      </c>
      <c r="AN118" s="58">
        <f t="shared" si="74"/>
        <v>0</v>
      </c>
      <c r="AO118" s="11">
        <f t="shared" si="75"/>
        <v>0</v>
      </c>
      <c r="AP118" s="42">
        <v>0.3</v>
      </c>
      <c r="AQ118" s="43">
        <v>0</v>
      </c>
      <c r="AR118" s="41">
        <f t="shared" si="76"/>
        <v>0.3</v>
      </c>
      <c r="AS118" s="67">
        <v>0</v>
      </c>
      <c r="AT118" s="68">
        <v>0</v>
      </c>
      <c r="AU118" s="38">
        <f t="shared" si="77"/>
        <v>0</v>
      </c>
      <c r="AV118" s="43">
        <v>0</v>
      </c>
      <c r="AW118" s="43">
        <v>9.6</v>
      </c>
      <c r="AX118" s="41">
        <f t="shared" si="78"/>
        <v>9.9</v>
      </c>
      <c r="AY118" s="69">
        <v>0</v>
      </c>
      <c r="AZ118" s="4">
        <v>310</v>
      </c>
      <c r="BA118" s="41">
        <f t="shared" si="79"/>
        <v>9.9</v>
      </c>
      <c r="BB118" s="7">
        <f t="shared" si="80"/>
        <v>3069</v>
      </c>
      <c r="BC118" s="6">
        <v>0</v>
      </c>
      <c r="BD118" s="87">
        <f t="shared" si="81"/>
        <v>3069</v>
      </c>
      <c r="BE118" s="58">
        <f t="shared" si="82"/>
        <v>0</v>
      </c>
      <c r="BF118" s="11">
        <f t="shared" si="83"/>
        <v>0</v>
      </c>
    </row>
    <row r="119" spans="1:58" x14ac:dyDescent="0.25">
      <c r="A119" s="12" t="s">
        <v>216</v>
      </c>
      <c r="B119" s="3" t="s">
        <v>217</v>
      </c>
      <c r="C119" s="3" t="s">
        <v>397</v>
      </c>
      <c r="D119" s="3" t="s">
        <v>206</v>
      </c>
      <c r="E119" s="3">
        <v>3</v>
      </c>
      <c r="F119" s="3">
        <v>123</v>
      </c>
      <c r="G119" s="15" t="s">
        <v>219</v>
      </c>
      <c r="H119" s="42">
        <v>7.5</v>
      </c>
      <c r="I119" s="43">
        <v>20</v>
      </c>
      <c r="J119" s="41">
        <f t="shared" si="63"/>
        <v>27.5</v>
      </c>
      <c r="K119" s="67">
        <v>0</v>
      </c>
      <c r="L119" s="68">
        <v>0</v>
      </c>
      <c r="M119" s="38">
        <v>0</v>
      </c>
      <c r="N119" s="43">
        <v>0.3</v>
      </c>
      <c r="O119" s="43">
        <v>97.4</v>
      </c>
      <c r="P119" s="41">
        <f t="shared" si="64"/>
        <v>125.2</v>
      </c>
      <c r="Q119" s="69">
        <v>14.8</v>
      </c>
      <c r="R119" s="4">
        <v>310</v>
      </c>
      <c r="S119" s="41">
        <f t="shared" si="65"/>
        <v>125.2</v>
      </c>
      <c r="T119" s="7">
        <f t="shared" si="66"/>
        <v>38812</v>
      </c>
      <c r="U119" s="6">
        <f t="shared" si="67"/>
        <v>2398.5816</v>
      </c>
      <c r="V119" s="87">
        <f t="shared" si="68"/>
        <v>41210.581599999998</v>
      </c>
      <c r="W119" s="58">
        <v>0</v>
      </c>
      <c r="X119" s="11">
        <v>0</v>
      </c>
      <c r="Y119" s="42">
        <v>7.6</v>
      </c>
      <c r="Z119" s="43">
        <v>20</v>
      </c>
      <c r="AA119" s="41">
        <f t="shared" si="69"/>
        <v>27.6</v>
      </c>
      <c r="AB119" s="67"/>
      <c r="AC119" s="68"/>
      <c r="AD119" s="38">
        <v>0</v>
      </c>
      <c r="AE119" s="43">
        <v>0.3</v>
      </c>
      <c r="AF119" s="43">
        <v>97.4</v>
      </c>
      <c r="AG119" s="41">
        <f t="shared" si="70"/>
        <v>125.30000000000001</v>
      </c>
      <c r="AH119" s="69">
        <v>14.8</v>
      </c>
      <c r="AI119" s="4">
        <v>310</v>
      </c>
      <c r="AJ119" s="41">
        <f t="shared" si="71"/>
        <v>125.30000000000001</v>
      </c>
      <c r="AK119" s="7">
        <f t="shared" si="72"/>
        <v>38843</v>
      </c>
      <c r="AL119" s="6">
        <v>0</v>
      </c>
      <c r="AM119" s="87">
        <f t="shared" si="73"/>
        <v>38843</v>
      </c>
      <c r="AN119" s="58">
        <f t="shared" si="74"/>
        <v>0.10000000000000853</v>
      </c>
      <c r="AO119" s="11">
        <f t="shared" si="75"/>
        <v>31</v>
      </c>
      <c r="AP119" s="42">
        <v>7.6</v>
      </c>
      <c r="AQ119" s="43">
        <v>20</v>
      </c>
      <c r="AR119" s="41">
        <f t="shared" si="76"/>
        <v>27.6</v>
      </c>
      <c r="AS119" s="67">
        <v>0</v>
      </c>
      <c r="AT119" s="68">
        <v>0</v>
      </c>
      <c r="AU119" s="38">
        <f t="shared" si="77"/>
        <v>0</v>
      </c>
      <c r="AV119" s="43">
        <v>0.3</v>
      </c>
      <c r="AW119" s="43">
        <v>97.4</v>
      </c>
      <c r="AX119" s="41">
        <f t="shared" si="78"/>
        <v>125.30000000000001</v>
      </c>
      <c r="AY119" s="69">
        <v>14.8</v>
      </c>
      <c r="AZ119" s="4">
        <v>310</v>
      </c>
      <c r="BA119" s="41">
        <f t="shared" si="79"/>
        <v>125.30000000000001</v>
      </c>
      <c r="BB119" s="7">
        <f t="shared" si="80"/>
        <v>38843</v>
      </c>
      <c r="BC119" s="6">
        <v>0</v>
      </c>
      <c r="BD119" s="87">
        <f t="shared" si="81"/>
        <v>38843</v>
      </c>
      <c r="BE119" s="58">
        <f t="shared" si="82"/>
        <v>0</v>
      </c>
      <c r="BF119" s="11">
        <f t="shared" si="83"/>
        <v>0</v>
      </c>
    </row>
    <row r="120" spans="1:58" x14ac:dyDescent="0.25">
      <c r="A120" s="12" t="s">
        <v>216</v>
      </c>
      <c r="B120" s="3" t="s">
        <v>217</v>
      </c>
      <c r="C120" s="3" t="s">
        <v>397</v>
      </c>
      <c r="D120" s="3" t="s">
        <v>206</v>
      </c>
      <c r="E120" s="3">
        <v>3</v>
      </c>
      <c r="F120" s="3">
        <v>124</v>
      </c>
      <c r="G120" s="15" t="s">
        <v>220</v>
      </c>
      <c r="H120" s="42">
        <v>5.2</v>
      </c>
      <c r="I120" s="43">
        <v>0</v>
      </c>
      <c r="J120" s="41">
        <f t="shared" si="63"/>
        <v>5.2</v>
      </c>
      <c r="K120" s="67">
        <v>0</v>
      </c>
      <c r="L120" s="68">
        <v>0</v>
      </c>
      <c r="M120" s="38">
        <v>0</v>
      </c>
      <c r="N120" s="43">
        <v>0.3</v>
      </c>
      <c r="O120" s="43">
        <v>52.8</v>
      </c>
      <c r="P120" s="41">
        <f t="shared" si="64"/>
        <v>58.3</v>
      </c>
      <c r="Q120" s="69">
        <v>0</v>
      </c>
      <c r="R120" s="4">
        <v>310</v>
      </c>
      <c r="S120" s="41">
        <f t="shared" si="65"/>
        <v>58.3</v>
      </c>
      <c r="T120" s="7">
        <f t="shared" si="66"/>
        <v>18073</v>
      </c>
      <c r="U120" s="6">
        <f t="shared" si="67"/>
        <v>1116.9114</v>
      </c>
      <c r="V120" s="87">
        <f t="shared" si="68"/>
        <v>19189.911400000001</v>
      </c>
      <c r="W120" s="58">
        <v>0</v>
      </c>
      <c r="X120" s="11">
        <v>0</v>
      </c>
      <c r="Y120" s="42">
        <v>5.2</v>
      </c>
      <c r="Z120" s="43"/>
      <c r="AA120" s="41">
        <f t="shared" si="69"/>
        <v>5.2</v>
      </c>
      <c r="AB120" s="67"/>
      <c r="AC120" s="68"/>
      <c r="AD120" s="38">
        <v>0</v>
      </c>
      <c r="AE120" s="43">
        <v>0.3</v>
      </c>
      <c r="AF120" s="43">
        <v>52.8</v>
      </c>
      <c r="AG120" s="41">
        <f t="shared" si="70"/>
        <v>58.3</v>
      </c>
      <c r="AH120" s="69"/>
      <c r="AI120" s="4">
        <v>310</v>
      </c>
      <c r="AJ120" s="41">
        <f t="shared" si="71"/>
        <v>58.3</v>
      </c>
      <c r="AK120" s="7">
        <f t="shared" si="72"/>
        <v>18073</v>
      </c>
      <c r="AL120" s="6">
        <v>0</v>
      </c>
      <c r="AM120" s="87">
        <f t="shared" si="73"/>
        <v>18073</v>
      </c>
      <c r="AN120" s="58">
        <f t="shared" si="74"/>
        <v>0</v>
      </c>
      <c r="AO120" s="11">
        <f t="shared" si="75"/>
        <v>0</v>
      </c>
      <c r="AP120" s="42">
        <v>5.2</v>
      </c>
      <c r="AQ120" s="43">
        <v>0</v>
      </c>
      <c r="AR120" s="41">
        <f t="shared" si="76"/>
        <v>5.2</v>
      </c>
      <c r="AS120" s="67">
        <v>0</v>
      </c>
      <c r="AT120" s="68">
        <v>0</v>
      </c>
      <c r="AU120" s="38">
        <f t="shared" si="77"/>
        <v>0</v>
      </c>
      <c r="AV120" s="43">
        <v>0.3</v>
      </c>
      <c r="AW120" s="43">
        <v>52.8</v>
      </c>
      <c r="AX120" s="41">
        <f t="shared" si="78"/>
        <v>58.3</v>
      </c>
      <c r="AY120" s="69">
        <v>0</v>
      </c>
      <c r="AZ120" s="4">
        <v>310</v>
      </c>
      <c r="BA120" s="41">
        <f t="shared" si="79"/>
        <v>58.3</v>
      </c>
      <c r="BB120" s="7">
        <f t="shared" si="80"/>
        <v>18073</v>
      </c>
      <c r="BC120" s="6">
        <v>0</v>
      </c>
      <c r="BD120" s="87">
        <f t="shared" si="81"/>
        <v>18073</v>
      </c>
      <c r="BE120" s="58">
        <f t="shared" si="82"/>
        <v>0</v>
      </c>
      <c r="BF120" s="11">
        <f t="shared" si="83"/>
        <v>0</v>
      </c>
    </row>
    <row r="121" spans="1:58" x14ac:dyDescent="0.25">
      <c r="A121" s="12" t="s">
        <v>230</v>
      </c>
      <c r="B121" s="3" t="s">
        <v>217</v>
      </c>
      <c r="C121" s="3" t="s">
        <v>398</v>
      </c>
      <c r="D121" s="3" t="s">
        <v>206</v>
      </c>
      <c r="E121" s="3">
        <v>3</v>
      </c>
      <c r="F121" s="3">
        <v>125</v>
      </c>
      <c r="G121" s="15" t="s">
        <v>231</v>
      </c>
      <c r="H121" s="42">
        <v>4.5999999999999996</v>
      </c>
      <c r="I121" s="43">
        <v>0</v>
      </c>
      <c r="J121" s="41">
        <f t="shared" si="63"/>
        <v>4.5999999999999996</v>
      </c>
      <c r="K121" s="67">
        <v>0</v>
      </c>
      <c r="L121" s="68">
        <v>0</v>
      </c>
      <c r="M121" s="38">
        <v>0</v>
      </c>
      <c r="N121" s="43">
        <v>0</v>
      </c>
      <c r="O121" s="43">
        <v>22.1</v>
      </c>
      <c r="P121" s="41">
        <f t="shared" si="64"/>
        <v>26.700000000000003</v>
      </c>
      <c r="Q121" s="69">
        <v>0</v>
      </c>
      <c r="R121" s="4">
        <v>310</v>
      </c>
      <c r="S121" s="41">
        <f t="shared" si="65"/>
        <v>26.700000000000003</v>
      </c>
      <c r="T121" s="7">
        <f t="shared" si="66"/>
        <v>8277</v>
      </c>
      <c r="U121" s="6">
        <f t="shared" si="67"/>
        <v>511.51859999999999</v>
      </c>
      <c r="V121" s="87">
        <f t="shared" si="68"/>
        <v>8788.5185999999994</v>
      </c>
      <c r="W121" s="58">
        <v>0</v>
      </c>
      <c r="X121" s="11">
        <v>0</v>
      </c>
      <c r="Y121" s="42">
        <v>4.5999999999999996</v>
      </c>
      <c r="Z121" s="43"/>
      <c r="AA121" s="41">
        <f t="shared" si="69"/>
        <v>4.5999999999999996</v>
      </c>
      <c r="AB121" s="67"/>
      <c r="AC121" s="68"/>
      <c r="AD121" s="38">
        <v>0</v>
      </c>
      <c r="AE121" s="43"/>
      <c r="AF121" s="43">
        <v>22.1</v>
      </c>
      <c r="AG121" s="41">
        <f t="shared" si="70"/>
        <v>26.700000000000003</v>
      </c>
      <c r="AH121" s="69"/>
      <c r="AI121" s="4">
        <v>310</v>
      </c>
      <c r="AJ121" s="41">
        <f t="shared" si="71"/>
        <v>26.700000000000003</v>
      </c>
      <c r="AK121" s="7">
        <f t="shared" si="72"/>
        <v>8277</v>
      </c>
      <c r="AL121" s="6">
        <v>0</v>
      </c>
      <c r="AM121" s="87">
        <f t="shared" si="73"/>
        <v>8277</v>
      </c>
      <c r="AN121" s="58">
        <f t="shared" si="74"/>
        <v>0</v>
      </c>
      <c r="AO121" s="11">
        <f t="shared" si="75"/>
        <v>0</v>
      </c>
      <c r="AP121" s="42">
        <v>4.5999999999999996</v>
      </c>
      <c r="AQ121" s="43">
        <v>0</v>
      </c>
      <c r="AR121" s="41">
        <f t="shared" si="76"/>
        <v>4.5999999999999996</v>
      </c>
      <c r="AS121" s="67">
        <v>0</v>
      </c>
      <c r="AT121" s="68">
        <v>0</v>
      </c>
      <c r="AU121" s="38">
        <f t="shared" si="77"/>
        <v>0</v>
      </c>
      <c r="AV121" s="43">
        <v>0</v>
      </c>
      <c r="AW121" s="43">
        <v>22.1</v>
      </c>
      <c r="AX121" s="41">
        <f t="shared" si="78"/>
        <v>26.700000000000003</v>
      </c>
      <c r="AY121" s="69">
        <v>0</v>
      </c>
      <c r="AZ121" s="4">
        <v>310</v>
      </c>
      <c r="BA121" s="41">
        <f t="shared" si="79"/>
        <v>26.700000000000003</v>
      </c>
      <c r="BB121" s="7">
        <f t="shared" si="80"/>
        <v>8277</v>
      </c>
      <c r="BC121" s="6">
        <v>0</v>
      </c>
      <c r="BD121" s="87">
        <f t="shared" si="81"/>
        <v>8277</v>
      </c>
      <c r="BE121" s="58">
        <f t="shared" si="82"/>
        <v>0</v>
      </c>
      <c r="BF121" s="11">
        <f t="shared" si="83"/>
        <v>0</v>
      </c>
    </row>
    <row r="122" spans="1:58" x14ac:dyDescent="0.25">
      <c r="A122" s="12" t="s">
        <v>223</v>
      </c>
      <c r="B122" s="3" t="s">
        <v>224</v>
      </c>
      <c r="C122" s="3" t="s">
        <v>397</v>
      </c>
      <c r="D122" s="3" t="s">
        <v>206</v>
      </c>
      <c r="E122" s="3">
        <v>3</v>
      </c>
      <c r="F122" s="3">
        <v>138</v>
      </c>
      <c r="G122" s="15" t="s">
        <v>225</v>
      </c>
      <c r="H122" s="42">
        <v>18.100000000000001</v>
      </c>
      <c r="I122" s="43">
        <v>7</v>
      </c>
      <c r="J122" s="41">
        <f t="shared" si="63"/>
        <v>25.1</v>
      </c>
      <c r="K122" s="67">
        <v>0</v>
      </c>
      <c r="L122" s="68">
        <v>0</v>
      </c>
      <c r="M122" s="38">
        <v>0</v>
      </c>
      <c r="N122" s="43">
        <v>0</v>
      </c>
      <c r="O122" s="43">
        <v>22.1</v>
      </c>
      <c r="P122" s="41">
        <f t="shared" si="64"/>
        <v>47.2</v>
      </c>
      <c r="Q122" s="69">
        <v>0</v>
      </c>
      <c r="R122" s="4">
        <v>310</v>
      </c>
      <c r="S122" s="41">
        <f t="shared" si="65"/>
        <v>47.2</v>
      </c>
      <c r="T122" s="7">
        <f t="shared" si="66"/>
        <v>14632</v>
      </c>
      <c r="U122" s="6">
        <f t="shared" si="67"/>
        <v>904.25760000000002</v>
      </c>
      <c r="V122" s="87">
        <f t="shared" si="68"/>
        <v>15536.257600000001</v>
      </c>
      <c r="W122" s="58">
        <v>0</v>
      </c>
      <c r="X122" s="11">
        <v>0</v>
      </c>
      <c r="Y122" s="42">
        <v>15.5</v>
      </c>
      <c r="Z122" s="43">
        <v>7.9</v>
      </c>
      <c r="AA122" s="41">
        <f t="shared" si="69"/>
        <v>23.4</v>
      </c>
      <c r="AB122" s="67"/>
      <c r="AC122" s="68"/>
      <c r="AD122" s="38">
        <v>0</v>
      </c>
      <c r="AE122" s="43">
        <v>0</v>
      </c>
      <c r="AF122" s="43">
        <v>23.2</v>
      </c>
      <c r="AG122" s="41">
        <f t="shared" si="70"/>
        <v>46.599999999999994</v>
      </c>
      <c r="AH122" s="69"/>
      <c r="AI122" s="4">
        <v>310</v>
      </c>
      <c r="AJ122" s="41">
        <f t="shared" si="71"/>
        <v>46.599999999999994</v>
      </c>
      <c r="AK122" s="7">
        <f t="shared" si="72"/>
        <v>14445.999999999998</v>
      </c>
      <c r="AL122" s="6">
        <v>0</v>
      </c>
      <c r="AM122" s="87">
        <f t="shared" si="73"/>
        <v>14445.999999999998</v>
      </c>
      <c r="AN122" s="58">
        <f t="shared" si="74"/>
        <v>-0.60000000000000853</v>
      </c>
      <c r="AO122" s="11">
        <f t="shared" si="75"/>
        <v>-186.00000000000182</v>
      </c>
      <c r="AP122" s="42">
        <v>15.5</v>
      </c>
      <c r="AQ122" s="43">
        <v>7.9</v>
      </c>
      <c r="AR122" s="41">
        <f t="shared" si="76"/>
        <v>23.4</v>
      </c>
      <c r="AS122" s="67">
        <v>0</v>
      </c>
      <c r="AT122" s="68">
        <v>0</v>
      </c>
      <c r="AU122" s="38">
        <f t="shared" si="77"/>
        <v>0</v>
      </c>
      <c r="AV122" s="43">
        <v>0</v>
      </c>
      <c r="AW122" s="43">
        <v>23.2</v>
      </c>
      <c r="AX122" s="41">
        <f t="shared" si="78"/>
        <v>46.599999999999994</v>
      </c>
      <c r="AY122" s="69">
        <v>0</v>
      </c>
      <c r="AZ122" s="4">
        <v>310</v>
      </c>
      <c r="BA122" s="41">
        <f t="shared" si="79"/>
        <v>46.599999999999994</v>
      </c>
      <c r="BB122" s="7">
        <f t="shared" si="80"/>
        <v>14445.999999999998</v>
      </c>
      <c r="BC122" s="6">
        <v>0</v>
      </c>
      <c r="BD122" s="87">
        <f t="shared" si="81"/>
        <v>14445.999999999998</v>
      </c>
      <c r="BE122" s="58">
        <f t="shared" si="82"/>
        <v>0</v>
      </c>
      <c r="BF122" s="11">
        <f t="shared" si="83"/>
        <v>0</v>
      </c>
    </row>
    <row r="123" spans="1:58" x14ac:dyDescent="0.25">
      <c r="A123" s="12" t="s">
        <v>223</v>
      </c>
      <c r="B123" s="3" t="s">
        <v>224</v>
      </c>
      <c r="C123" s="3" t="s">
        <v>397</v>
      </c>
      <c r="D123" s="3" t="s">
        <v>206</v>
      </c>
      <c r="E123" s="3">
        <v>3</v>
      </c>
      <c r="F123" s="3">
        <v>139</v>
      </c>
      <c r="G123" s="15" t="s">
        <v>226</v>
      </c>
      <c r="H123" s="42">
        <v>12.8</v>
      </c>
      <c r="I123" s="43">
        <v>0</v>
      </c>
      <c r="J123" s="41">
        <f t="shared" si="63"/>
        <v>12.8</v>
      </c>
      <c r="K123" s="67">
        <v>0</v>
      </c>
      <c r="L123" s="68">
        <v>0</v>
      </c>
      <c r="M123" s="38">
        <v>0</v>
      </c>
      <c r="N123" s="43">
        <v>0</v>
      </c>
      <c r="O123" s="43">
        <v>33.1</v>
      </c>
      <c r="P123" s="41">
        <f t="shared" si="64"/>
        <v>45.900000000000006</v>
      </c>
      <c r="Q123" s="69">
        <v>0</v>
      </c>
      <c r="R123" s="4">
        <v>310</v>
      </c>
      <c r="S123" s="41">
        <f t="shared" si="65"/>
        <v>45.900000000000006</v>
      </c>
      <c r="T123" s="7">
        <f t="shared" si="66"/>
        <v>14229.000000000002</v>
      </c>
      <c r="U123" s="6">
        <f t="shared" si="67"/>
        <v>879.35220000000015</v>
      </c>
      <c r="V123" s="87">
        <f t="shared" si="68"/>
        <v>15108.352200000001</v>
      </c>
      <c r="W123" s="58">
        <v>0</v>
      </c>
      <c r="X123" s="11">
        <v>0</v>
      </c>
      <c r="Y123" s="42">
        <v>12.8</v>
      </c>
      <c r="Z123" s="43"/>
      <c r="AA123" s="41">
        <f t="shared" si="69"/>
        <v>12.8</v>
      </c>
      <c r="AB123" s="67"/>
      <c r="AC123" s="68"/>
      <c r="AD123" s="38">
        <v>0</v>
      </c>
      <c r="AE123" s="43"/>
      <c r="AF123" s="43">
        <v>33.1</v>
      </c>
      <c r="AG123" s="41">
        <f t="shared" si="70"/>
        <v>45.900000000000006</v>
      </c>
      <c r="AH123" s="69"/>
      <c r="AI123" s="4">
        <v>310</v>
      </c>
      <c r="AJ123" s="41">
        <f t="shared" si="71"/>
        <v>45.900000000000006</v>
      </c>
      <c r="AK123" s="7">
        <f t="shared" si="72"/>
        <v>14229.000000000002</v>
      </c>
      <c r="AL123" s="6">
        <v>0</v>
      </c>
      <c r="AM123" s="87">
        <f t="shared" si="73"/>
        <v>14229.000000000002</v>
      </c>
      <c r="AN123" s="58">
        <f t="shared" si="74"/>
        <v>0</v>
      </c>
      <c r="AO123" s="11">
        <f t="shared" si="75"/>
        <v>0</v>
      </c>
      <c r="AP123" s="42">
        <v>12.8</v>
      </c>
      <c r="AQ123" s="43">
        <v>0</v>
      </c>
      <c r="AR123" s="41">
        <f t="shared" si="76"/>
        <v>12.8</v>
      </c>
      <c r="AS123" s="67">
        <v>0</v>
      </c>
      <c r="AT123" s="68">
        <v>0</v>
      </c>
      <c r="AU123" s="38">
        <f t="shared" si="77"/>
        <v>0</v>
      </c>
      <c r="AV123" s="43">
        <v>0</v>
      </c>
      <c r="AW123" s="43">
        <v>33.1</v>
      </c>
      <c r="AX123" s="41">
        <f t="shared" si="78"/>
        <v>45.900000000000006</v>
      </c>
      <c r="AY123" s="69">
        <v>0</v>
      </c>
      <c r="AZ123" s="4">
        <v>310</v>
      </c>
      <c r="BA123" s="41">
        <f t="shared" si="79"/>
        <v>45.900000000000006</v>
      </c>
      <c r="BB123" s="7">
        <f t="shared" si="80"/>
        <v>14229.000000000002</v>
      </c>
      <c r="BC123" s="6">
        <v>0</v>
      </c>
      <c r="BD123" s="87">
        <f t="shared" si="81"/>
        <v>14229.000000000002</v>
      </c>
      <c r="BE123" s="58">
        <f t="shared" si="82"/>
        <v>0</v>
      </c>
      <c r="BF123" s="11">
        <f t="shared" si="83"/>
        <v>0</v>
      </c>
    </row>
    <row r="124" spans="1:58" x14ac:dyDescent="0.25">
      <c r="A124" s="12" t="s">
        <v>223</v>
      </c>
      <c r="B124" s="3" t="s">
        <v>224</v>
      </c>
      <c r="C124" s="3" t="s">
        <v>397</v>
      </c>
      <c r="D124" s="47" t="s">
        <v>206</v>
      </c>
      <c r="E124" s="47">
        <v>3</v>
      </c>
      <c r="F124" s="47">
        <v>140</v>
      </c>
      <c r="G124" s="48" t="s">
        <v>227</v>
      </c>
      <c r="H124" s="42">
        <v>67.900000000000006</v>
      </c>
      <c r="I124" s="43">
        <v>0.5</v>
      </c>
      <c r="J124" s="41">
        <f t="shared" si="63"/>
        <v>68.400000000000006</v>
      </c>
      <c r="K124" s="67">
        <v>0</v>
      </c>
      <c r="L124" s="68">
        <v>0</v>
      </c>
      <c r="M124" s="38">
        <v>0</v>
      </c>
      <c r="N124" s="43">
        <v>0.1</v>
      </c>
      <c r="O124" s="43">
        <v>78</v>
      </c>
      <c r="P124" s="41">
        <f t="shared" si="64"/>
        <v>146.5</v>
      </c>
      <c r="Q124" s="69">
        <v>0</v>
      </c>
      <c r="R124" s="4">
        <v>310</v>
      </c>
      <c r="S124" s="41">
        <f t="shared" si="65"/>
        <v>146.5</v>
      </c>
      <c r="T124" s="7">
        <f t="shared" si="66"/>
        <v>45415</v>
      </c>
      <c r="U124" s="6">
        <f t="shared" si="67"/>
        <v>2806.6469999999999</v>
      </c>
      <c r="V124" s="87">
        <f t="shared" si="68"/>
        <v>48221.646999999997</v>
      </c>
      <c r="W124" s="58">
        <v>0</v>
      </c>
      <c r="X124" s="11">
        <v>0</v>
      </c>
      <c r="Y124" s="42">
        <v>79.2</v>
      </c>
      <c r="Z124" s="43">
        <v>0.5</v>
      </c>
      <c r="AA124" s="41">
        <f t="shared" si="69"/>
        <v>79.7</v>
      </c>
      <c r="AB124" s="67"/>
      <c r="AC124" s="68"/>
      <c r="AD124" s="38">
        <v>0</v>
      </c>
      <c r="AE124" s="43">
        <v>0.1</v>
      </c>
      <c r="AF124" s="43">
        <v>66.7</v>
      </c>
      <c r="AG124" s="41">
        <f t="shared" si="70"/>
        <v>146.5</v>
      </c>
      <c r="AH124" s="69"/>
      <c r="AI124" s="4">
        <v>310</v>
      </c>
      <c r="AJ124" s="41">
        <f t="shared" si="71"/>
        <v>146.5</v>
      </c>
      <c r="AK124" s="7">
        <f t="shared" si="72"/>
        <v>45415</v>
      </c>
      <c r="AL124" s="6">
        <v>0</v>
      </c>
      <c r="AM124" s="87">
        <f t="shared" si="73"/>
        <v>45415</v>
      </c>
      <c r="AN124" s="58">
        <f t="shared" si="74"/>
        <v>0</v>
      </c>
      <c r="AO124" s="11">
        <f t="shared" si="75"/>
        <v>0</v>
      </c>
      <c r="AP124" s="42">
        <v>75.7</v>
      </c>
      <c r="AQ124" s="43">
        <v>0.5</v>
      </c>
      <c r="AR124" s="41">
        <f t="shared" si="76"/>
        <v>76.2</v>
      </c>
      <c r="AS124" s="67">
        <v>0</v>
      </c>
      <c r="AT124" s="68">
        <v>0</v>
      </c>
      <c r="AU124" s="38">
        <f t="shared" si="77"/>
        <v>0</v>
      </c>
      <c r="AV124" s="43">
        <v>0.1</v>
      </c>
      <c r="AW124" s="43">
        <v>68.2</v>
      </c>
      <c r="AX124" s="41">
        <f t="shared" si="78"/>
        <v>144.5</v>
      </c>
      <c r="AY124" s="69">
        <v>0</v>
      </c>
      <c r="AZ124" s="4">
        <v>310</v>
      </c>
      <c r="BA124" s="41">
        <f t="shared" si="79"/>
        <v>144.5</v>
      </c>
      <c r="BB124" s="7">
        <f t="shared" si="80"/>
        <v>44795</v>
      </c>
      <c r="BC124" s="6">
        <v>0</v>
      </c>
      <c r="BD124" s="87">
        <f t="shared" si="81"/>
        <v>44795</v>
      </c>
      <c r="BE124" s="58">
        <f t="shared" si="82"/>
        <v>-2</v>
      </c>
      <c r="BF124" s="11">
        <f t="shared" si="83"/>
        <v>-620</v>
      </c>
    </row>
    <row r="125" spans="1:58" x14ac:dyDescent="0.25">
      <c r="A125" s="12" t="s">
        <v>232</v>
      </c>
      <c r="B125" s="3" t="s">
        <v>233</v>
      </c>
      <c r="C125" s="3" t="s">
        <v>397</v>
      </c>
      <c r="D125" s="47" t="s">
        <v>206</v>
      </c>
      <c r="E125" s="47">
        <v>3</v>
      </c>
      <c r="F125" s="47">
        <v>208</v>
      </c>
      <c r="G125" s="48" t="s">
        <v>234</v>
      </c>
      <c r="H125" s="42">
        <v>80.099999999999994</v>
      </c>
      <c r="I125" s="43">
        <v>35</v>
      </c>
      <c r="J125" s="41">
        <f t="shared" si="63"/>
        <v>115.1</v>
      </c>
      <c r="K125" s="67">
        <v>0</v>
      </c>
      <c r="L125" s="68">
        <v>0</v>
      </c>
      <c r="M125" s="38">
        <v>0</v>
      </c>
      <c r="N125" s="43">
        <v>1.7</v>
      </c>
      <c r="O125" s="43">
        <v>120.9</v>
      </c>
      <c r="P125" s="41">
        <f t="shared" si="64"/>
        <v>237.7</v>
      </c>
      <c r="Q125" s="69">
        <v>7.3</v>
      </c>
      <c r="R125" s="4">
        <v>310</v>
      </c>
      <c r="S125" s="41">
        <f t="shared" si="65"/>
        <v>237.7</v>
      </c>
      <c r="T125" s="7">
        <f t="shared" si="66"/>
        <v>73687</v>
      </c>
      <c r="U125" s="6">
        <f t="shared" si="67"/>
        <v>4553.8566000000001</v>
      </c>
      <c r="V125" s="87">
        <f t="shared" si="68"/>
        <v>78240.856599999999</v>
      </c>
      <c r="W125" s="58">
        <v>0</v>
      </c>
      <c r="X125" s="11">
        <v>0</v>
      </c>
      <c r="Y125" s="42">
        <v>108.5</v>
      </c>
      <c r="Z125" s="43">
        <v>35</v>
      </c>
      <c r="AA125" s="41">
        <f t="shared" si="69"/>
        <v>143.5</v>
      </c>
      <c r="AB125" s="67"/>
      <c r="AC125" s="68">
        <v>0.1</v>
      </c>
      <c r="AD125" s="38">
        <v>0</v>
      </c>
      <c r="AE125" s="43">
        <v>1.7</v>
      </c>
      <c r="AF125" s="43">
        <v>90.4</v>
      </c>
      <c r="AG125" s="41">
        <f t="shared" si="70"/>
        <v>235.7</v>
      </c>
      <c r="AH125" s="69">
        <v>7.3</v>
      </c>
      <c r="AI125" s="4">
        <v>310</v>
      </c>
      <c r="AJ125" s="41">
        <f t="shared" si="71"/>
        <v>235.7</v>
      </c>
      <c r="AK125" s="7">
        <f t="shared" si="72"/>
        <v>73067</v>
      </c>
      <c r="AL125" s="6">
        <v>0</v>
      </c>
      <c r="AM125" s="87">
        <f t="shared" si="73"/>
        <v>73067</v>
      </c>
      <c r="AN125" s="58">
        <f t="shared" si="74"/>
        <v>-2</v>
      </c>
      <c r="AO125" s="11">
        <f t="shared" si="75"/>
        <v>-620</v>
      </c>
      <c r="AP125" s="42">
        <v>110.9</v>
      </c>
      <c r="AQ125" s="43">
        <v>35</v>
      </c>
      <c r="AR125" s="41">
        <f t="shared" si="76"/>
        <v>145.9</v>
      </c>
      <c r="AS125" s="67">
        <v>0</v>
      </c>
      <c r="AT125" s="68">
        <v>0</v>
      </c>
      <c r="AU125" s="38">
        <f t="shared" si="77"/>
        <v>0</v>
      </c>
      <c r="AV125" s="43">
        <v>1</v>
      </c>
      <c r="AW125" s="43">
        <v>89.4</v>
      </c>
      <c r="AX125" s="41">
        <f t="shared" si="78"/>
        <v>236.3</v>
      </c>
      <c r="AY125" s="69">
        <v>7.2</v>
      </c>
      <c r="AZ125" s="4">
        <v>310</v>
      </c>
      <c r="BA125" s="41">
        <f t="shared" si="79"/>
        <v>236.3</v>
      </c>
      <c r="BB125" s="7">
        <f t="shared" si="80"/>
        <v>73253</v>
      </c>
      <c r="BC125" s="6">
        <v>0</v>
      </c>
      <c r="BD125" s="87">
        <f t="shared" si="81"/>
        <v>73253</v>
      </c>
      <c r="BE125" s="58">
        <f t="shared" si="82"/>
        <v>0.60000000000002274</v>
      </c>
      <c r="BF125" s="11">
        <f t="shared" si="83"/>
        <v>186</v>
      </c>
    </row>
    <row r="126" spans="1:58" x14ac:dyDescent="0.25">
      <c r="A126" s="12" t="s">
        <v>235</v>
      </c>
      <c r="B126" s="3" t="s">
        <v>236</v>
      </c>
      <c r="C126" s="3" t="s">
        <v>397</v>
      </c>
      <c r="D126" s="47" t="s">
        <v>206</v>
      </c>
      <c r="E126" s="47">
        <v>3</v>
      </c>
      <c r="F126" s="47">
        <v>216</v>
      </c>
      <c r="G126" s="48" t="s">
        <v>237</v>
      </c>
      <c r="H126" s="42">
        <v>83.4</v>
      </c>
      <c r="I126" s="43">
        <v>21.3</v>
      </c>
      <c r="J126" s="41">
        <f t="shared" si="63"/>
        <v>104.7</v>
      </c>
      <c r="K126" s="67">
        <v>0</v>
      </c>
      <c r="L126" s="68">
        <v>0</v>
      </c>
      <c r="M126" s="38">
        <v>0</v>
      </c>
      <c r="N126" s="43">
        <v>0</v>
      </c>
      <c r="O126" s="43">
        <v>22.1</v>
      </c>
      <c r="P126" s="41">
        <f t="shared" si="64"/>
        <v>126.80000000000001</v>
      </c>
      <c r="Q126" s="69">
        <v>0</v>
      </c>
      <c r="R126" s="4">
        <v>310</v>
      </c>
      <c r="S126" s="41">
        <f t="shared" si="65"/>
        <v>126.80000000000001</v>
      </c>
      <c r="T126" s="7">
        <f t="shared" si="66"/>
        <v>39308</v>
      </c>
      <c r="U126" s="6">
        <f t="shared" si="67"/>
        <v>2429.2343999999998</v>
      </c>
      <c r="V126" s="87">
        <f t="shared" si="68"/>
        <v>41737.234400000001</v>
      </c>
      <c r="W126" s="58">
        <v>0</v>
      </c>
      <c r="X126" s="11">
        <v>0</v>
      </c>
      <c r="Y126" s="42">
        <v>96.4</v>
      </c>
      <c r="Z126" s="43">
        <v>34.200000000000003</v>
      </c>
      <c r="AA126" s="41">
        <f t="shared" si="69"/>
        <v>130.60000000000002</v>
      </c>
      <c r="AB126" s="67">
        <v>4.2</v>
      </c>
      <c r="AC126" s="68">
        <v>0.9</v>
      </c>
      <c r="AD126" s="38">
        <v>0</v>
      </c>
      <c r="AE126" s="43"/>
      <c r="AF126" s="43">
        <v>26.5</v>
      </c>
      <c r="AG126" s="41">
        <f t="shared" si="70"/>
        <v>160.10000000000002</v>
      </c>
      <c r="AH126" s="69"/>
      <c r="AI126" s="4">
        <v>310</v>
      </c>
      <c r="AJ126" s="41">
        <f t="shared" si="71"/>
        <v>160.10000000000002</v>
      </c>
      <c r="AK126" s="7">
        <f t="shared" si="72"/>
        <v>49631.000000000007</v>
      </c>
      <c r="AL126" s="6">
        <v>0</v>
      </c>
      <c r="AM126" s="87">
        <f t="shared" si="73"/>
        <v>49631.000000000007</v>
      </c>
      <c r="AN126" s="58">
        <f t="shared" si="74"/>
        <v>33.300000000000011</v>
      </c>
      <c r="AO126" s="11">
        <f t="shared" si="75"/>
        <v>10323.000000000007</v>
      </c>
      <c r="AP126" s="42">
        <v>96.4</v>
      </c>
      <c r="AQ126" s="43">
        <v>34.200000000000003</v>
      </c>
      <c r="AR126" s="41">
        <f t="shared" si="76"/>
        <v>130.60000000000002</v>
      </c>
      <c r="AS126" s="67">
        <v>0</v>
      </c>
      <c r="AT126" s="68">
        <v>0.3</v>
      </c>
      <c r="AU126" s="38">
        <f t="shared" si="77"/>
        <v>0.3</v>
      </c>
      <c r="AV126" s="43">
        <v>0</v>
      </c>
      <c r="AW126" s="43">
        <v>26.6</v>
      </c>
      <c r="AX126" s="41">
        <f t="shared" si="78"/>
        <v>157.50000000000003</v>
      </c>
      <c r="AY126" s="69">
        <v>0</v>
      </c>
      <c r="AZ126" s="4">
        <v>310</v>
      </c>
      <c r="BA126" s="41">
        <f t="shared" si="79"/>
        <v>157.50000000000003</v>
      </c>
      <c r="BB126" s="7">
        <f t="shared" si="80"/>
        <v>48825.000000000007</v>
      </c>
      <c r="BC126" s="6">
        <v>0</v>
      </c>
      <c r="BD126" s="87">
        <f t="shared" si="81"/>
        <v>48825.000000000007</v>
      </c>
      <c r="BE126" s="58">
        <f t="shared" si="82"/>
        <v>-2.5999999999999943</v>
      </c>
      <c r="BF126" s="11">
        <f t="shared" si="83"/>
        <v>-806</v>
      </c>
    </row>
    <row r="127" spans="1:58" x14ac:dyDescent="0.25">
      <c r="A127" s="12" t="s">
        <v>228</v>
      </c>
      <c r="B127" s="3" t="s">
        <v>217</v>
      </c>
      <c r="C127" s="3" t="s">
        <v>398</v>
      </c>
      <c r="D127" s="3" t="s">
        <v>206</v>
      </c>
      <c r="E127" s="3">
        <v>3</v>
      </c>
      <c r="F127" s="3">
        <v>223</v>
      </c>
      <c r="G127" s="15" t="s">
        <v>229</v>
      </c>
      <c r="H127" s="42">
        <v>15.7</v>
      </c>
      <c r="I127" s="43">
        <v>12.9</v>
      </c>
      <c r="J127" s="41">
        <f t="shared" si="63"/>
        <v>28.6</v>
      </c>
      <c r="K127" s="67">
        <v>0</v>
      </c>
      <c r="L127" s="68">
        <v>0</v>
      </c>
      <c r="M127" s="38">
        <v>0</v>
      </c>
      <c r="N127" s="43">
        <v>0.3</v>
      </c>
      <c r="O127" s="43">
        <v>27.4</v>
      </c>
      <c r="P127" s="41">
        <f t="shared" si="64"/>
        <v>56.3</v>
      </c>
      <c r="Q127" s="69">
        <v>3.5</v>
      </c>
      <c r="R127" s="4">
        <v>310</v>
      </c>
      <c r="S127" s="41">
        <f t="shared" si="65"/>
        <v>56.3</v>
      </c>
      <c r="T127" s="7">
        <f t="shared" si="66"/>
        <v>17453</v>
      </c>
      <c r="U127" s="6">
        <f t="shared" si="67"/>
        <v>1078.5953999999999</v>
      </c>
      <c r="V127" s="87">
        <f t="shared" si="68"/>
        <v>18531.595399999998</v>
      </c>
      <c r="W127" s="58">
        <v>0</v>
      </c>
      <c r="X127" s="11">
        <v>0</v>
      </c>
      <c r="Y127" s="42">
        <v>16.7</v>
      </c>
      <c r="Z127" s="43">
        <v>10.8</v>
      </c>
      <c r="AA127" s="41">
        <f t="shared" si="69"/>
        <v>27.5</v>
      </c>
      <c r="AB127" s="67"/>
      <c r="AC127" s="68"/>
      <c r="AD127" s="38">
        <v>0</v>
      </c>
      <c r="AE127" s="43">
        <v>0.3</v>
      </c>
      <c r="AF127" s="43">
        <v>28.5</v>
      </c>
      <c r="AG127" s="41">
        <f t="shared" si="70"/>
        <v>56.3</v>
      </c>
      <c r="AH127" s="69">
        <v>5.6</v>
      </c>
      <c r="AI127" s="4">
        <v>310</v>
      </c>
      <c r="AJ127" s="41">
        <f t="shared" si="71"/>
        <v>56.3</v>
      </c>
      <c r="AK127" s="7">
        <f t="shared" si="72"/>
        <v>17453</v>
      </c>
      <c r="AL127" s="6">
        <v>0</v>
      </c>
      <c r="AM127" s="87">
        <f t="shared" si="73"/>
        <v>17453</v>
      </c>
      <c r="AN127" s="58">
        <f t="shared" si="74"/>
        <v>0</v>
      </c>
      <c r="AO127" s="11">
        <f t="shared" si="75"/>
        <v>0</v>
      </c>
      <c r="AP127" s="42">
        <v>16.7</v>
      </c>
      <c r="AQ127" s="43">
        <v>10.8</v>
      </c>
      <c r="AR127" s="41">
        <f t="shared" si="76"/>
        <v>27.5</v>
      </c>
      <c r="AS127" s="67">
        <v>0</v>
      </c>
      <c r="AT127" s="68">
        <v>0</v>
      </c>
      <c r="AU127" s="38">
        <f t="shared" si="77"/>
        <v>0</v>
      </c>
      <c r="AV127" s="43">
        <v>0.3</v>
      </c>
      <c r="AW127" s="43">
        <v>28.5</v>
      </c>
      <c r="AX127" s="41">
        <f t="shared" si="78"/>
        <v>56.3</v>
      </c>
      <c r="AY127" s="69">
        <v>5.6</v>
      </c>
      <c r="AZ127" s="4">
        <v>310</v>
      </c>
      <c r="BA127" s="41">
        <f t="shared" si="79"/>
        <v>56.3</v>
      </c>
      <c r="BB127" s="7">
        <f t="shared" si="80"/>
        <v>17453</v>
      </c>
      <c r="BC127" s="6">
        <v>0</v>
      </c>
      <c r="BD127" s="87">
        <f t="shared" si="81"/>
        <v>17453</v>
      </c>
      <c r="BE127" s="58">
        <f t="shared" si="82"/>
        <v>0</v>
      </c>
      <c r="BF127" s="11">
        <f t="shared" si="83"/>
        <v>0</v>
      </c>
    </row>
    <row r="128" spans="1:58" x14ac:dyDescent="0.25">
      <c r="A128" s="12" t="s">
        <v>413</v>
      </c>
      <c r="B128" s="3" t="s">
        <v>221</v>
      </c>
      <c r="C128" s="3" t="s">
        <v>398</v>
      </c>
      <c r="D128" s="3" t="s">
        <v>206</v>
      </c>
      <c r="E128" s="3">
        <v>3</v>
      </c>
      <c r="F128" s="3">
        <v>224</v>
      </c>
      <c r="G128" s="15" t="s">
        <v>222</v>
      </c>
      <c r="H128" s="42">
        <v>39</v>
      </c>
      <c r="I128" s="43">
        <v>16.899999999999999</v>
      </c>
      <c r="J128" s="41">
        <f t="shared" si="63"/>
        <v>55.9</v>
      </c>
      <c r="K128" s="67">
        <v>0</v>
      </c>
      <c r="L128" s="68">
        <v>0</v>
      </c>
      <c r="M128" s="38">
        <v>0</v>
      </c>
      <c r="N128" s="43">
        <v>0</v>
      </c>
      <c r="O128" s="43">
        <v>83</v>
      </c>
      <c r="P128" s="41">
        <f t="shared" si="64"/>
        <v>138.9</v>
      </c>
      <c r="Q128" s="69">
        <v>21.5</v>
      </c>
      <c r="R128" s="4">
        <v>310</v>
      </c>
      <c r="S128" s="41">
        <f t="shared" si="65"/>
        <v>138.9</v>
      </c>
      <c r="T128" s="7">
        <f t="shared" si="66"/>
        <v>43059</v>
      </c>
      <c r="U128" s="6">
        <f t="shared" si="67"/>
        <v>2661.0462000000002</v>
      </c>
      <c r="V128" s="87">
        <f t="shared" si="68"/>
        <v>45720.046199999997</v>
      </c>
      <c r="W128" s="58">
        <v>-9.9999999999994316E-2</v>
      </c>
      <c r="X128" s="11">
        <v>-31</v>
      </c>
      <c r="Y128" s="42">
        <v>56.7</v>
      </c>
      <c r="Z128" s="43">
        <v>16.899999999999999</v>
      </c>
      <c r="AA128" s="41">
        <f t="shared" si="69"/>
        <v>73.599999999999994</v>
      </c>
      <c r="AB128" s="67"/>
      <c r="AC128" s="68">
        <v>0</v>
      </c>
      <c r="AD128" s="38">
        <v>0</v>
      </c>
      <c r="AE128" s="43">
        <v>0</v>
      </c>
      <c r="AF128" s="43">
        <v>65.099999999999994</v>
      </c>
      <c r="AG128" s="41">
        <f t="shared" si="70"/>
        <v>138.69999999999999</v>
      </c>
      <c r="AH128" s="69">
        <v>21.6</v>
      </c>
      <c r="AI128" s="4">
        <v>310</v>
      </c>
      <c r="AJ128" s="41">
        <f t="shared" si="71"/>
        <v>138.69999999999999</v>
      </c>
      <c r="AK128" s="7">
        <f t="shared" si="72"/>
        <v>42997</v>
      </c>
      <c r="AL128" s="6">
        <v>0</v>
      </c>
      <c r="AM128" s="87">
        <f t="shared" si="73"/>
        <v>42997</v>
      </c>
      <c r="AN128" s="58">
        <f t="shared" si="74"/>
        <v>-0.20000000000001705</v>
      </c>
      <c r="AO128" s="11">
        <f t="shared" si="75"/>
        <v>-62</v>
      </c>
      <c r="AP128" s="42">
        <v>56.7</v>
      </c>
      <c r="AQ128" s="43">
        <v>16.899999999999999</v>
      </c>
      <c r="AR128" s="41">
        <f t="shared" si="76"/>
        <v>73.599999999999994</v>
      </c>
      <c r="AS128" s="67">
        <v>0</v>
      </c>
      <c r="AT128" s="68">
        <v>0</v>
      </c>
      <c r="AU128" s="38">
        <f t="shared" si="77"/>
        <v>0</v>
      </c>
      <c r="AV128" s="43">
        <v>0</v>
      </c>
      <c r="AW128" s="43">
        <v>65.099999999999994</v>
      </c>
      <c r="AX128" s="41">
        <f t="shared" si="78"/>
        <v>138.69999999999999</v>
      </c>
      <c r="AY128" s="69">
        <v>21.6</v>
      </c>
      <c r="AZ128" s="4">
        <v>310</v>
      </c>
      <c r="BA128" s="41">
        <f t="shared" si="79"/>
        <v>138.69999999999999</v>
      </c>
      <c r="BB128" s="7">
        <f t="shared" si="80"/>
        <v>42997</v>
      </c>
      <c r="BC128" s="6">
        <v>0</v>
      </c>
      <c r="BD128" s="87">
        <f t="shared" si="81"/>
        <v>42997</v>
      </c>
      <c r="BE128" s="58">
        <f t="shared" si="82"/>
        <v>0</v>
      </c>
      <c r="BF128" s="11">
        <f t="shared" si="83"/>
        <v>0</v>
      </c>
    </row>
    <row r="129" spans="1:58" x14ac:dyDescent="0.25">
      <c r="A129" s="95" t="s">
        <v>418</v>
      </c>
      <c r="B129" s="96" t="s">
        <v>221</v>
      </c>
      <c r="C129" s="96" t="s">
        <v>398</v>
      </c>
      <c r="D129" s="3" t="s">
        <v>206</v>
      </c>
      <c r="E129" s="3">
        <v>3</v>
      </c>
      <c r="F129" s="3">
        <v>225</v>
      </c>
      <c r="G129" s="15" t="s">
        <v>210</v>
      </c>
      <c r="H129" s="42">
        <v>28.1</v>
      </c>
      <c r="I129" s="43">
        <v>19</v>
      </c>
      <c r="J129" s="41">
        <f t="shared" si="63"/>
        <v>47.1</v>
      </c>
      <c r="K129" s="67">
        <v>0</v>
      </c>
      <c r="L129" s="68">
        <v>0</v>
      </c>
      <c r="M129" s="38">
        <v>0</v>
      </c>
      <c r="N129" s="43">
        <v>0</v>
      </c>
      <c r="O129" s="43">
        <v>51.6</v>
      </c>
      <c r="P129" s="41">
        <f t="shared" si="64"/>
        <v>98.7</v>
      </c>
      <c r="Q129" s="69">
        <v>17.100000000000001</v>
      </c>
      <c r="R129" s="4">
        <v>310</v>
      </c>
      <c r="S129" s="41">
        <f t="shared" si="65"/>
        <v>98.7</v>
      </c>
      <c r="T129" s="7">
        <f t="shared" si="66"/>
        <v>30597</v>
      </c>
      <c r="U129" s="6">
        <f t="shared" si="67"/>
        <v>1890.8946000000001</v>
      </c>
      <c r="V129" s="87">
        <f t="shared" si="68"/>
        <v>32487.8946</v>
      </c>
      <c r="W129" s="58">
        <v>0</v>
      </c>
      <c r="X129" s="11">
        <v>0</v>
      </c>
      <c r="Y129" s="42">
        <v>31.2</v>
      </c>
      <c r="Z129" s="43">
        <v>18.8</v>
      </c>
      <c r="AA129" s="41">
        <f t="shared" si="69"/>
        <v>50</v>
      </c>
      <c r="AB129" s="67"/>
      <c r="AC129" s="68"/>
      <c r="AD129" s="38">
        <v>0</v>
      </c>
      <c r="AE129" s="43"/>
      <c r="AF129" s="43">
        <v>48.7</v>
      </c>
      <c r="AG129" s="41">
        <f t="shared" si="70"/>
        <v>98.7</v>
      </c>
      <c r="AH129" s="69">
        <v>19.8</v>
      </c>
      <c r="AI129" s="4">
        <v>310</v>
      </c>
      <c r="AJ129" s="41">
        <f t="shared" si="71"/>
        <v>98.7</v>
      </c>
      <c r="AK129" s="7">
        <f t="shared" si="72"/>
        <v>30597</v>
      </c>
      <c r="AL129" s="6">
        <v>0</v>
      </c>
      <c r="AM129" s="87">
        <f t="shared" si="73"/>
        <v>30597</v>
      </c>
      <c r="AN129" s="58">
        <f t="shared" si="74"/>
        <v>0</v>
      </c>
      <c r="AO129" s="11">
        <f t="shared" si="75"/>
        <v>0</v>
      </c>
      <c r="AP129" s="42">
        <v>31.2</v>
      </c>
      <c r="AQ129" s="43">
        <v>18.8</v>
      </c>
      <c r="AR129" s="41">
        <f t="shared" si="76"/>
        <v>50</v>
      </c>
      <c r="AS129" s="67">
        <v>0</v>
      </c>
      <c r="AT129" s="68">
        <v>0</v>
      </c>
      <c r="AU129" s="38">
        <f t="shared" si="77"/>
        <v>0</v>
      </c>
      <c r="AV129" s="43">
        <v>0</v>
      </c>
      <c r="AW129" s="43">
        <v>48.7</v>
      </c>
      <c r="AX129" s="41">
        <f t="shared" si="78"/>
        <v>98.7</v>
      </c>
      <c r="AY129" s="69">
        <v>19.8</v>
      </c>
      <c r="AZ129" s="4">
        <v>310</v>
      </c>
      <c r="BA129" s="41">
        <f t="shared" si="79"/>
        <v>98.7</v>
      </c>
      <c r="BB129" s="7">
        <f t="shared" si="80"/>
        <v>30597</v>
      </c>
      <c r="BC129" s="6">
        <v>0</v>
      </c>
      <c r="BD129" s="87">
        <f t="shared" si="81"/>
        <v>30597</v>
      </c>
      <c r="BE129" s="58">
        <f t="shared" si="82"/>
        <v>0</v>
      </c>
      <c r="BF129" s="11">
        <f t="shared" si="83"/>
        <v>0</v>
      </c>
    </row>
    <row r="130" spans="1:58" x14ac:dyDescent="0.25">
      <c r="A130" s="46" t="s">
        <v>412</v>
      </c>
      <c r="B130" s="47" t="s">
        <v>239</v>
      </c>
      <c r="C130" s="3" t="s">
        <v>398</v>
      </c>
      <c r="D130" s="47" t="s">
        <v>240</v>
      </c>
      <c r="E130" s="47">
        <v>3</v>
      </c>
      <c r="F130" s="47">
        <v>129</v>
      </c>
      <c r="G130" s="48" t="s">
        <v>241</v>
      </c>
      <c r="H130" s="42">
        <v>25.5</v>
      </c>
      <c r="I130" s="43">
        <v>0</v>
      </c>
      <c r="J130" s="41">
        <f t="shared" si="63"/>
        <v>25.5</v>
      </c>
      <c r="K130" s="67">
        <v>0</v>
      </c>
      <c r="L130" s="68">
        <v>0</v>
      </c>
      <c r="M130" s="38">
        <v>0</v>
      </c>
      <c r="N130" s="43">
        <v>0.6</v>
      </c>
      <c r="O130" s="43">
        <v>45.5</v>
      </c>
      <c r="P130" s="41">
        <f t="shared" si="64"/>
        <v>71.599999999999994</v>
      </c>
      <c r="Q130" s="69">
        <v>0</v>
      </c>
      <c r="R130" s="4">
        <v>264</v>
      </c>
      <c r="S130" s="41">
        <f t="shared" si="65"/>
        <v>71.599999999999994</v>
      </c>
      <c r="T130" s="7">
        <f t="shared" si="66"/>
        <v>18902.399999999998</v>
      </c>
      <c r="U130" s="6">
        <f t="shared" si="67"/>
        <v>1168.1683199999998</v>
      </c>
      <c r="V130" s="87">
        <f t="shared" si="68"/>
        <v>20070.568319999998</v>
      </c>
      <c r="W130" s="58">
        <v>0</v>
      </c>
      <c r="X130" s="11">
        <v>0</v>
      </c>
      <c r="Y130" s="42">
        <v>38.700000000000003</v>
      </c>
      <c r="Z130" s="43"/>
      <c r="AA130" s="41">
        <f t="shared" si="69"/>
        <v>38.700000000000003</v>
      </c>
      <c r="AB130" s="67"/>
      <c r="AC130" s="68"/>
      <c r="AD130" s="38">
        <v>0</v>
      </c>
      <c r="AE130" s="43"/>
      <c r="AF130" s="43">
        <v>33</v>
      </c>
      <c r="AG130" s="41">
        <f t="shared" si="70"/>
        <v>71.7</v>
      </c>
      <c r="AH130" s="69"/>
      <c r="AI130" s="4">
        <v>264</v>
      </c>
      <c r="AJ130" s="41">
        <f t="shared" si="71"/>
        <v>71.7</v>
      </c>
      <c r="AK130" s="7">
        <f t="shared" si="72"/>
        <v>18928.8</v>
      </c>
      <c r="AL130" s="6">
        <v>0</v>
      </c>
      <c r="AM130" s="87">
        <f t="shared" si="73"/>
        <v>18928.8</v>
      </c>
      <c r="AN130" s="58">
        <f t="shared" si="74"/>
        <v>0.10000000000000853</v>
      </c>
      <c r="AO130" s="11">
        <f t="shared" si="75"/>
        <v>26.400000000001455</v>
      </c>
      <c r="AP130" s="42">
        <v>38.700000000000003</v>
      </c>
      <c r="AQ130" s="43">
        <v>0</v>
      </c>
      <c r="AR130" s="41">
        <f t="shared" si="76"/>
        <v>38.700000000000003</v>
      </c>
      <c r="AS130" s="67">
        <v>0</v>
      </c>
      <c r="AT130" s="68">
        <v>0</v>
      </c>
      <c r="AU130" s="38">
        <f t="shared" si="77"/>
        <v>0</v>
      </c>
      <c r="AV130" s="43">
        <v>0</v>
      </c>
      <c r="AW130" s="43">
        <v>32.4</v>
      </c>
      <c r="AX130" s="41">
        <f t="shared" si="78"/>
        <v>71.099999999999994</v>
      </c>
      <c r="AY130" s="69">
        <v>0</v>
      </c>
      <c r="AZ130" s="4">
        <v>264</v>
      </c>
      <c r="BA130" s="41">
        <f t="shared" si="79"/>
        <v>71.099999999999994</v>
      </c>
      <c r="BB130" s="7">
        <f t="shared" si="80"/>
        <v>18770.399999999998</v>
      </c>
      <c r="BC130" s="6">
        <v>0</v>
      </c>
      <c r="BD130" s="87">
        <f t="shared" si="81"/>
        <v>18770.399999999998</v>
      </c>
      <c r="BE130" s="58">
        <f t="shared" si="82"/>
        <v>-0.60000000000000853</v>
      </c>
      <c r="BF130" s="11">
        <f t="shared" si="83"/>
        <v>-158.40000000000146</v>
      </c>
    </row>
    <row r="131" spans="1:58" x14ac:dyDescent="0.25">
      <c r="A131" s="12" t="s">
        <v>238</v>
      </c>
      <c r="B131" s="3" t="s">
        <v>239</v>
      </c>
      <c r="C131" s="3" t="s">
        <v>397</v>
      </c>
      <c r="D131" s="3" t="s">
        <v>240</v>
      </c>
      <c r="E131" s="3">
        <v>3</v>
      </c>
      <c r="F131" s="3">
        <v>130</v>
      </c>
      <c r="G131" s="15" t="s">
        <v>242</v>
      </c>
      <c r="H131" s="42">
        <v>11.3</v>
      </c>
      <c r="I131" s="43">
        <v>0</v>
      </c>
      <c r="J131" s="41">
        <f t="shared" si="63"/>
        <v>11.3</v>
      </c>
      <c r="K131" s="67">
        <v>0</v>
      </c>
      <c r="L131" s="68">
        <v>0</v>
      </c>
      <c r="M131" s="38">
        <v>0</v>
      </c>
      <c r="N131" s="43">
        <v>1.8</v>
      </c>
      <c r="O131" s="43">
        <v>39.1</v>
      </c>
      <c r="P131" s="41">
        <f t="shared" si="64"/>
        <v>52.2</v>
      </c>
      <c r="Q131" s="69">
        <v>0</v>
      </c>
      <c r="R131" s="4">
        <v>264</v>
      </c>
      <c r="S131" s="41">
        <f t="shared" si="65"/>
        <v>52.2</v>
      </c>
      <c r="T131" s="7">
        <f t="shared" si="66"/>
        <v>13780.800000000001</v>
      </c>
      <c r="U131" s="6">
        <f t="shared" si="67"/>
        <v>851.65344000000005</v>
      </c>
      <c r="V131" s="87">
        <f t="shared" si="68"/>
        <v>14632.453440000001</v>
      </c>
      <c r="W131" s="58">
        <v>0</v>
      </c>
      <c r="X131" s="11">
        <v>0</v>
      </c>
      <c r="Y131" s="42">
        <v>13.8</v>
      </c>
      <c r="Z131" s="43"/>
      <c r="AA131" s="41">
        <f t="shared" si="69"/>
        <v>13.8</v>
      </c>
      <c r="AB131" s="67"/>
      <c r="AC131" s="68"/>
      <c r="AD131" s="38">
        <v>0</v>
      </c>
      <c r="AE131" s="43">
        <v>0.6</v>
      </c>
      <c r="AF131" s="43">
        <v>37.700000000000003</v>
      </c>
      <c r="AG131" s="41">
        <f t="shared" si="70"/>
        <v>52.1</v>
      </c>
      <c r="AH131" s="69"/>
      <c r="AI131" s="4">
        <v>264</v>
      </c>
      <c r="AJ131" s="41">
        <f t="shared" si="71"/>
        <v>52.1</v>
      </c>
      <c r="AK131" s="7">
        <f t="shared" si="72"/>
        <v>13754.4</v>
      </c>
      <c r="AL131" s="6">
        <v>0</v>
      </c>
      <c r="AM131" s="87">
        <f t="shared" si="73"/>
        <v>13754.4</v>
      </c>
      <c r="AN131" s="58">
        <f t="shared" si="74"/>
        <v>-0.10000000000000142</v>
      </c>
      <c r="AO131" s="11">
        <f t="shared" si="75"/>
        <v>-26.400000000001455</v>
      </c>
      <c r="AP131" s="42">
        <v>18</v>
      </c>
      <c r="AQ131" s="43">
        <v>0</v>
      </c>
      <c r="AR131" s="41">
        <f t="shared" si="76"/>
        <v>18</v>
      </c>
      <c r="AS131" s="67">
        <v>0</v>
      </c>
      <c r="AT131" s="68">
        <v>0</v>
      </c>
      <c r="AU131" s="38">
        <f t="shared" si="77"/>
        <v>0</v>
      </c>
      <c r="AV131" s="43">
        <v>0.6</v>
      </c>
      <c r="AW131" s="43">
        <v>32.799999999999997</v>
      </c>
      <c r="AX131" s="41">
        <f t="shared" si="78"/>
        <v>51.4</v>
      </c>
      <c r="AY131" s="69">
        <v>1</v>
      </c>
      <c r="AZ131" s="4">
        <v>264</v>
      </c>
      <c r="BA131" s="41">
        <f t="shared" si="79"/>
        <v>51.4</v>
      </c>
      <c r="BB131" s="7">
        <f t="shared" si="80"/>
        <v>13569.6</v>
      </c>
      <c r="BC131" s="6">
        <v>0</v>
      </c>
      <c r="BD131" s="87">
        <f t="shared" si="81"/>
        <v>13569.6</v>
      </c>
      <c r="BE131" s="58">
        <f t="shared" si="82"/>
        <v>-0.70000000000000284</v>
      </c>
      <c r="BF131" s="11">
        <f t="shared" si="83"/>
        <v>-184.79999999999927</v>
      </c>
    </row>
    <row r="132" spans="1:58" x14ac:dyDescent="0.25">
      <c r="A132" s="12" t="s">
        <v>238</v>
      </c>
      <c r="B132" s="3" t="s">
        <v>239</v>
      </c>
      <c r="C132" s="3" t="s">
        <v>397</v>
      </c>
      <c r="D132" s="47" t="s">
        <v>240</v>
      </c>
      <c r="E132" s="47">
        <v>3</v>
      </c>
      <c r="F132" s="47">
        <v>131</v>
      </c>
      <c r="G132" s="48" t="s">
        <v>243</v>
      </c>
      <c r="H132" s="42">
        <v>11.1</v>
      </c>
      <c r="I132" s="43">
        <v>0</v>
      </c>
      <c r="J132" s="41">
        <f t="shared" ref="J132:J163" si="84">SUM(H132:I132)</f>
        <v>11.1</v>
      </c>
      <c r="K132" s="67">
        <v>0</v>
      </c>
      <c r="L132" s="68">
        <v>0</v>
      </c>
      <c r="M132" s="38">
        <v>0</v>
      </c>
      <c r="N132" s="43">
        <v>0.6</v>
      </c>
      <c r="O132" s="43">
        <v>54.3</v>
      </c>
      <c r="P132" s="41">
        <f t="shared" ref="P132:P163" si="85">J132+0.5*K132+L132+N132+O132</f>
        <v>66</v>
      </c>
      <c r="Q132" s="69">
        <v>2.2999999999999998</v>
      </c>
      <c r="R132" s="4">
        <v>264</v>
      </c>
      <c r="S132" s="41">
        <f t="shared" ref="S132:S163" si="86">P132</f>
        <v>66</v>
      </c>
      <c r="T132" s="7">
        <f t="shared" ref="T132:T147" si="87">R132*S132</f>
        <v>17424</v>
      </c>
      <c r="U132" s="6">
        <f t="shared" ref="U132:U163" si="88">T132*0.0618</f>
        <v>1076.8032000000001</v>
      </c>
      <c r="V132" s="87">
        <f t="shared" ref="V132:V163" si="89">T132+U132</f>
        <v>18500.803199999998</v>
      </c>
      <c r="W132" s="58">
        <v>-9.9999999999994316E-2</v>
      </c>
      <c r="X132" s="11">
        <v>-26.399999999997817</v>
      </c>
      <c r="Y132" s="42">
        <v>11.2</v>
      </c>
      <c r="Z132" s="43"/>
      <c r="AA132" s="41">
        <f t="shared" ref="AA132:AA163" si="90">SUM(Y132:Z132)</f>
        <v>11.2</v>
      </c>
      <c r="AB132" s="67"/>
      <c r="AC132" s="68"/>
      <c r="AD132" s="38">
        <v>0</v>
      </c>
      <c r="AE132" s="43">
        <v>0.6</v>
      </c>
      <c r="AF132" s="43">
        <v>52</v>
      </c>
      <c r="AG132" s="41">
        <f t="shared" ref="AG132:AG163" si="91">AA132+0.5*AB132+AC132+AE132+AF132</f>
        <v>63.8</v>
      </c>
      <c r="AH132" s="69">
        <v>2.2999999999999998</v>
      </c>
      <c r="AI132" s="4">
        <v>264</v>
      </c>
      <c r="AJ132" s="41">
        <f t="shared" ref="AJ132:AJ163" si="92">AG132</f>
        <v>63.8</v>
      </c>
      <c r="AK132" s="7">
        <f t="shared" ref="AK132:AK147" si="93">AI132*AJ132</f>
        <v>16843.2</v>
      </c>
      <c r="AL132" s="6">
        <v>0</v>
      </c>
      <c r="AM132" s="87">
        <f t="shared" ref="AM132:AM163" si="94">AK132+AL132</f>
        <v>16843.2</v>
      </c>
      <c r="AN132" s="58">
        <f t="shared" ref="AN132:AN163" si="95">AG132-P132</f>
        <v>-2.2000000000000028</v>
      </c>
      <c r="AO132" s="11">
        <f t="shared" ref="AO132:AO163" si="96">AK132-T132</f>
        <v>-580.79999999999927</v>
      </c>
      <c r="AP132" s="42">
        <v>11.2</v>
      </c>
      <c r="AQ132" s="43">
        <v>0</v>
      </c>
      <c r="AR132" s="41">
        <f t="shared" ref="AR132:AR163" si="97">SUM(AP132:AQ132)</f>
        <v>11.2</v>
      </c>
      <c r="AS132" s="67">
        <v>0</v>
      </c>
      <c r="AT132" s="68">
        <v>0</v>
      </c>
      <c r="AU132" s="38">
        <f t="shared" ref="AU132:AU163" si="98">AS132+AT132</f>
        <v>0</v>
      </c>
      <c r="AV132" s="43">
        <v>0.6</v>
      </c>
      <c r="AW132" s="43">
        <v>52</v>
      </c>
      <c r="AX132" s="41">
        <f t="shared" ref="AX132:AX163" si="99">AR132+0.5*AS132+AT132+AV132+AW132</f>
        <v>63.8</v>
      </c>
      <c r="AY132" s="69">
        <v>2.2999999999999998</v>
      </c>
      <c r="AZ132" s="4">
        <v>264</v>
      </c>
      <c r="BA132" s="41">
        <f t="shared" ref="BA132:BA163" si="100">AX132</f>
        <v>63.8</v>
      </c>
      <c r="BB132" s="7">
        <f t="shared" ref="BB132:BB147" si="101">AZ132*BA132</f>
        <v>16843.2</v>
      </c>
      <c r="BC132" s="6">
        <v>0</v>
      </c>
      <c r="BD132" s="87">
        <f t="shared" ref="BD132:BD163" si="102">BB132+BC132</f>
        <v>16843.2</v>
      </c>
      <c r="BE132" s="58">
        <f t="shared" ref="BE132:BE163" si="103">AX132-AG132</f>
        <v>0</v>
      </c>
      <c r="BF132" s="11">
        <f t="shared" ref="BF132:BF163" si="104">BB132-AK132</f>
        <v>0</v>
      </c>
    </row>
    <row r="133" spans="1:58" x14ac:dyDescent="0.25">
      <c r="A133" s="46" t="s">
        <v>238</v>
      </c>
      <c r="B133" s="47" t="s">
        <v>239</v>
      </c>
      <c r="C133" s="3" t="s">
        <v>397</v>
      </c>
      <c r="D133" s="47" t="s">
        <v>240</v>
      </c>
      <c r="E133" s="47">
        <v>3</v>
      </c>
      <c r="F133" s="47">
        <v>132</v>
      </c>
      <c r="G133" s="48" t="s">
        <v>392</v>
      </c>
      <c r="H133" s="42">
        <v>21.8</v>
      </c>
      <c r="I133" s="43">
        <v>0</v>
      </c>
      <c r="J133" s="41">
        <f t="shared" si="84"/>
        <v>21.8</v>
      </c>
      <c r="K133" s="67">
        <v>0</v>
      </c>
      <c r="L133" s="68">
        <v>0</v>
      </c>
      <c r="M133" s="38">
        <v>0</v>
      </c>
      <c r="N133" s="43">
        <v>0.9</v>
      </c>
      <c r="O133" s="43">
        <v>86.6</v>
      </c>
      <c r="P133" s="41">
        <f t="shared" si="85"/>
        <v>109.3</v>
      </c>
      <c r="Q133" s="69">
        <v>0</v>
      </c>
      <c r="R133" s="4">
        <v>264</v>
      </c>
      <c r="S133" s="41">
        <f t="shared" si="86"/>
        <v>109.3</v>
      </c>
      <c r="T133" s="7">
        <f t="shared" si="87"/>
        <v>28855.200000000001</v>
      </c>
      <c r="U133" s="6">
        <f t="shared" si="88"/>
        <v>1783.25136</v>
      </c>
      <c r="V133" s="87">
        <f t="shared" si="89"/>
        <v>30638.451359999999</v>
      </c>
      <c r="W133" s="58">
        <v>0</v>
      </c>
      <c r="X133" s="11">
        <v>0</v>
      </c>
      <c r="Y133" s="42">
        <v>32.200000000000003</v>
      </c>
      <c r="Z133" s="43"/>
      <c r="AA133" s="41">
        <f t="shared" si="90"/>
        <v>32.200000000000003</v>
      </c>
      <c r="AB133" s="67"/>
      <c r="AC133" s="68"/>
      <c r="AD133" s="38">
        <v>0</v>
      </c>
      <c r="AE133" s="43">
        <v>0.9</v>
      </c>
      <c r="AF133" s="43">
        <v>76</v>
      </c>
      <c r="AG133" s="41">
        <f t="shared" si="91"/>
        <v>109.1</v>
      </c>
      <c r="AH133" s="69"/>
      <c r="AI133" s="4">
        <v>264</v>
      </c>
      <c r="AJ133" s="41">
        <f t="shared" si="92"/>
        <v>109.1</v>
      </c>
      <c r="AK133" s="7">
        <f t="shared" si="93"/>
        <v>28802.399999999998</v>
      </c>
      <c r="AL133" s="6">
        <v>0</v>
      </c>
      <c r="AM133" s="87">
        <f t="shared" si="94"/>
        <v>28802.399999999998</v>
      </c>
      <c r="AN133" s="58">
        <f t="shared" si="95"/>
        <v>-0.20000000000000284</v>
      </c>
      <c r="AO133" s="11">
        <f t="shared" si="96"/>
        <v>-52.80000000000291</v>
      </c>
      <c r="AP133" s="42">
        <v>30</v>
      </c>
      <c r="AQ133" s="43">
        <v>0</v>
      </c>
      <c r="AR133" s="41">
        <f t="shared" si="97"/>
        <v>30</v>
      </c>
      <c r="AS133" s="67">
        <v>0</v>
      </c>
      <c r="AT133" s="68">
        <v>0</v>
      </c>
      <c r="AU133" s="38">
        <f t="shared" si="98"/>
        <v>0</v>
      </c>
      <c r="AV133" s="43">
        <v>0.9</v>
      </c>
      <c r="AW133" s="43">
        <v>78.7</v>
      </c>
      <c r="AX133" s="41">
        <f t="shared" si="99"/>
        <v>109.6</v>
      </c>
      <c r="AY133" s="69">
        <v>0</v>
      </c>
      <c r="AZ133" s="4">
        <v>264</v>
      </c>
      <c r="BA133" s="41">
        <f t="shared" si="100"/>
        <v>109.6</v>
      </c>
      <c r="BB133" s="7">
        <f t="shared" si="101"/>
        <v>28934.399999999998</v>
      </c>
      <c r="BC133" s="6">
        <v>0</v>
      </c>
      <c r="BD133" s="87">
        <f t="shared" si="102"/>
        <v>28934.399999999998</v>
      </c>
      <c r="BE133" s="58">
        <f t="shared" si="103"/>
        <v>0.5</v>
      </c>
      <c r="BF133" s="11">
        <f t="shared" si="104"/>
        <v>132</v>
      </c>
    </row>
    <row r="134" spans="1:58" x14ac:dyDescent="0.25">
      <c r="A134" s="46" t="s">
        <v>248</v>
      </c>
      <c r="B134" s="47" t="s">
        <v>249</v>
      </c>
      <c r="C134" s="3" t="s">
        <v>397</v>
      </c>
      <c r="D134" s="47" t="s">
        <v>240</v>
      </c>
      <c r="E134" s="47">
        <v>3</v>
      </c>
      <c r="F134" s="47">
        <v>134</v>
      </c>
      <c r="G134" s="48" t="s">
        <v>250</v>
      </c>
      <c r="H134" s="42">
        <v>13</v>
      </c>
      <c r="I134" s="43">
        <v>0</v>
      </c>
      <c r="J134" s="41">
        <f t="shared" si="84"/>
        <v>13</v>
      </c>
      <c r="K134" s="67">
        <v>0</v>
      </c>
      <c r="L134" s="68">
        <v>0</v>
      </c>
      <c r="M134" s="38">
        <v>0</v>
      </c>
      <c r="N134" s="43">
        <v>3.2</v>
      </c>
      <c r="O134" s="43">
        <v>153.9</v>
      </c>
      <c r="P134" s="41">
        <f t="shared" si="85"/>
        <v>170.1</v>
      </c>
      <c r="Q134" s="69">
        <v>0</v>
      </c>
      <c r="R134" s="4">
        <v>264</v>
      </c>
      <c r="S134" s="41">
        <f t="shared" si="86"/>
        <v>170.1</v>
      </c>
      <c r="T134" s="7">
        <f t="shared" si="87"/>
        <v>44906.400000000001</v>
      </c>
      <c r="U134" s="6">
        <f t="shared" si="88"/>
        <v>2775.2155200000002</v>
      </c>
      <c r="V134" s="87">
        <f t="shared" si="89"/>
        <v>47681.615519999999</v>
      </c>
      <c r="W134" s="58">
        <v>0</v>
      </c>
      <c r="X134" s="11">
        <v>0</v>
      </c>
      <c r="Y134" s="42">
        <v>48</v>
      </c>
      <c r="Z134" s="43"/>
      <c r="AA134" s="41">
        <f t="shared" si="90"/>
        <v>48</v>
      </c>
      <c r="AB134" s="67"/>
      <c r="AC134" s="68"/>
      <c r="AD134" s="38">
        <v>0</v>
      </c>
      <c r="AE134" s="43">
        <v>3.2</v>
      </c>
      <c r="AF134" s="43">
        <v>120.9</v>
      </c>
      <c r="AG134" s="41">
        <f t="shared" si="91"/>
        <v>172.10000000000002</v>
      </c>
      <c r="AH134" s="69">
        <v>2</v>
      </c>
      <c r="AI134" s="4">
        <v>264</v>
      </c>
      <c r="AJ134" s="41">
        <f t="shared" si="92"/>
        <v>172.10000000000002</v>
      </c>
      <c r="AK134" s="7">
        <f t="shared" si="93"/>
        <v>45434.400000000009</v>
      </c>
      <c r="AL134" s="6">
        <v>0</v>
      </c>
      <c r="AM134" s="87">
        <f t="shared" si="94"/>
        <v>45434.400000000009</v>
      </c>
      <c r="AN134" s="58">
        <f t="shared" si="95"/>
        <v>2.0000000000000284</v>
      </c>
      <c r="AO134" s="11">
        <f t="shared" si="96"/>
        <v>528.00000000000728</v>
      </c>
      <c r="AP134" s="42">
        <v>47.9</v>
      </c>
      <c r="AQ134" s="43">
        <v>0</v>
      </c>
      <c r="AR134" s="41">
        <f t="shared" si="97"/>
        <v>47.9</v>
      </c>
      <c r="AS134" s="67">
        <v>0</v>
      </c>
      <c r="AT134" s="68">
        <v>0</v>
      </c>
      <c r="AU134" s="38">
        <f t="shared" si="98"/>
        <v>0</v>
      </c>
      <c r="AV134" s="43">
        <v>3</v>
      </c>
      <c r="AW134" s="43">
        <v>121</v>
      </c>
      <c r="AX134" s="41">
        <f t="shared" si="99"/>
        <v>171.9</v>
      </c>
      <c r="AY134" s="69">
        <v>1.9</v>
      </c>
      <c r="AZ134" s="4">
        <v>264</v>
      </c>
      <c r="BA134" s="41">
        <f t="shared" si="100"/>
        <v>171.9</v>
      </c>
      <c r="BB134" s="7">
        <f t="shared" si="101"/>
        <v>45381.599999999999</v>
      </c>
      <c r="BC134" s="6">
        <v>0</v>
      </c>
      <c r="BD134" s="87">
        <f t="shared" si="102"/>
        <v>45381.599999999999</v>
      </c>
      <c r="BE134" s="58">
        <f t="shared" si="103"/>
        <v>-0.20000000000001705</v>
      </c>
      <c r="BF134" s="11">
        <f t="shared" si="104"/>
        <v>-52.800000000010186</v>
      </c>
    </row>
    <row r="135" spans="1:58" x14ac:dyDescent="0.25">
      <c r="A135" s="46" t="s">
        <v>248</v>
      </c>
      <c r="B135" s="47" t="s">
        <v>249</v>
      </c>
      <c r="C135" s="3" t="s">
        <v>397</v>
      </c>
      <c r="D135" s="47" t="s">
        <v>240</v>
      </c>
      <c r="E135" s="47">
        <v>3</v>
      </c>
      <c r="F135" s="47">
        <v>135</v>
      </c>
      <c r="G135" s="48" t="s">
        <v>251</v>
      </c>
      <c r="H135" s="42">
        <v>15.9</v>
      </c>
      <c r="I135" s="43">
        <v>0</v>
      </c>
      <c r="J135" s="41">
        <f t="shared" si="84"/>
        <v>15.9</v>
      </c>
      <c r="K135" s="67">
        <v>0</v>
      </c>
      <c r="L135" s="68">
        <v>0</v>
      </c>
      <c r="M135" s="38">
        <v>0</v>
      </c>
      <c r="N135" s="43">
        <v>0.4</v>
      </c>
      <c r="O135" s="43">
        <v>46.2</v>
      </c>
      <c r="P135" s="41">
        <f t="shared" si="85"/>
        <v>62.5</v>
      </c>
      <c r="Q135" s="69">
        <v>5.5</v>
      </c>
      <c r="R135" s="4">
        <v>264</v>
      </c>
      <c r="S135" s="41">
        <f t="shared" si="86"/>
        <v>62.5</v>
      </c>
      <c r="T135" s="7">
        <f t="shared" si="87"/>
        <v>16500</v>
      </c>
      <c r="U135" s="6">
        <f t="shared" si="88"/>
        <v>1019.7</v>
      </c>
      <c r="V135" s="87">
        <f t="shared" si="89"/>
        <v>17519.7</v>
      </c>
      <c r="W135" s="58">
        <v>0</v>
      </c>
      <c r="X135" s="11">
        <v>0</v>
      </c>
      <c r="Y135" s="42">
        <v>15.9</v>
      </c>
      <c r="Z135" s="43"/>
      <c r="AA135" s="41">
        <f t="shared" si="90"/>
        <v>15.9</v>
      </c>
      <c r="AB135" s="67"/>
      <c r="AC135" s="68"/>
      <c r="AD135" s="38">
        <v>0</v>
      </c>
      <c r="AE135" s="43">
        <v>0.4</v>
      </c>
      <c r="AF135" s="43">
        <v>46.2</v>
      </c>
      <c r="AG135" s="41">
        <f t="shared" si="91"/>
        <v>62.5</v>
      </c>
      <c r="AH135" s="69">
        <v>5.5</v>
      </c>
      <c r="AI135" s="4">
        <v>264</v>
      </c>
      <c r="AJ135" s="41">
        <f t="shared" si="92"/>
        <v>62.5</v>
      </c>
      <c r="AK135" s="7">
        <f t="shared" si="93"/>
        <v>16500</v>
      </c>
      <c r="AL135" s="6">
        <v>0</v>
      </c>
      <c r="AM135" s="87">
        <f t="shared" si="94"/>
        <v>16500</v>
      </c>
      <c r="AN135" s="58">
        <f t="shared" si="95"/>
        <v>0</v>
      </c>
      <c r="AO135" s="11">
        <f t="shared" si="96"/>
        <v>0</v>
      </c>
      <c r="AP135" s="42">
        <v>15.9</v>
      </c>
      <c r="AQ135" s="43">
        <v>0</v>
      </c>
      <c r="AR135" s="41">
        <f t="shared" si="97"/>
        <v>15.9</v>
      </c>
      <c r="AS135" s="67">
        <v>0</v>
      </c>
      <c r="AT135" s="68">
        <v>0</v>
      </c>
      <c r="AU135" s="38">
        <f t="shared" si="98"/>
        <v>0</v>
      </c>
      <c r="AV135" s="43">
        <v>0.4</v>
      </c>
      <c r="AW135" s="43">
        <v>46.4</v>
      </c>
      <c r="AX135" s="41">
        <f t="shared" si="99"/>
        <v>62.7</v>
      </c>
      <c r="AY135" s="69">
        <v>5.5</v>
      </c>
      <c r="AZ135" s="4">
        <v>264</v>
      </c>
      <c r="BA135" s="41">
        <f t="shared" si="100"/>
        <v>62.7</v>
      </c>
      <c r="BB135" s="7">
        <f t="shared" si="101"/>
        <v>16552.8</v>
      </c>
      <c r="BC135" s="6">
        <v>0</v>
      </c>
      <c r="BD135" s="87">
        <f t="shared" si="102"/>
        <v>16552.8</v>
      </c>
      <c r="BE135" s="58">
        <f t="shared" si="103"/>
        <v>0.20000000000000284</v>
      </c>
      <c r="BF135" s="11">
        <f t="shared" si="104"/>
        <v>52.799999999999272</v>
      </c>
    </row>
    <row r="136" spans="1:58" x14ac:dyDescent="0.25">
      <c r="A136" s="46" t="s">
        <v>248</v>
      </c>
      <c r="B136" s="47" t="s">
        <v>249</v>
      </c>
      <c r="C136" s="3" t="s">
        <v>397</v>
      </c>
      <c r="D136" s="47" t="s">
        <v>240</v>
      </c>
      <c r="E136" s="47">
        <v>3</v>
      </c>
      <c r="F136" s="47">
        <v>136</v>
      </c>
      <c r="G136" s="48" t="s">
        <v>252</v>
      </c>
      <c r="H136" s="42">
        <v>5.9</v>
      </c>
      <c r="I136" s="43">
        <v>0</v>
      </c>
      <c r="J136" s="41">
        <f t="shared" si="84"/>
        <v>5.9</v>
      </c>
      <c r="K136" s="67">
        <v>0</v>
      </c>
      <c r="L136" s="68">
        <v>0</v>
      </c>
      <c r="M136" s="38">
        <v>0</v>
      </c>
      <c r="N136" s="43">
        <v>0.4</v>
      </c>
      <c r="O136" s="43">
        <v>63.8</v>
      </c>
      <c r="P136" s="41">
        <f t="shared" si="85"/>
        <v>70.099999999999994</v>
      </c>
      <c r="Q136" s="69">
        <v>9.5</v>
      </c>
      <c r="R136" s="4">
        <v>264</v>
      </c>
      <c r="S136" s="41">
        <f t="shared" si="86"/>
        <v>70.099999999999994</v>
      </c>
      <c r="T136" s="7">
        <f t="shared" si="87"/>
        <v>18506.399999999998</v>
      </c>
      <c r="U136" s="6">
        <f t="shared" si="88"/>
        <v>1143.69552</v>
      </c>
      <c r="V136" s="87">
        <f t="shared" si="89"/>
        <v>19650.095519999999</v>
      </c>
      <c r="W136" s="58">
        <v>0</v>
      </c>
      <c r="X136" s="11">
        <v>0</v>
      </c>
      <c r="Y136" s="42">
        <v>4.8</v>
      </c>
      <c r="Z136" s="43"/>
      <c r="AA136" s="41">
        <f t="shared" si="90"/>
        <v>4.8</v>
      </c>
      <c r="AB136" s="67"/>
      <c r="AC136" s="68"/>
      <c r="AD136" s="38">
        <v>0</v>
      </c>
      <c r="AE136" s="43"/>
      <c r="AF136" s="43">
        <v>62.5</v>
      </c>
      <c r="AG136" s="41">
        <f t="shared" si="91"/>
        <v>67.3</v>
      </c>
      <c r="AH136" s="69">
        <v>9.8000000000000007</v>
      </c>
      <c r="AI136" s="4">
        <v>264</v>
      </c>
      <c r="AJ136" s="41">
        <f t="shared" si="92"/>
        <v>67.3</v>
      </c>
      <c r="AK136" s="7">
        <f t="shared" si="93"/>
        <v>17767.2</v>
      </c>
      <c r="AL136" s="6">
        <v>0</v>
      </c>
      <c r="AM136" s="87">
        <f t="shared" si="94"/>
        <v>17767.2</v>
      </c>
      <c r="AN136" s="58">
        <f t="shared" si="95"/>
        <v>-2.7999999999999972</v>
      </c>
      <c r="AO136" s="11">
        <f t="shared" si="96"/>
        <v>-739.19999999999709</v>
      </c>
      <c r="AP136" s="42">
        <v>4.8</v>
      </c>
      <c r="AQ136" s="43">
        <v>0</v>
      </c>
      <c r="AR136" s="41">
        <f t="shared" si="97"/>
        <v>4.8</v>
      </c>
      <c r="AS136" s="67">
        <v>0</v>
      </c>
      <c r="AT136" s="68">
        <v>0</v>
      </c>
      <c r="AU136" s="38">
        <f t="shared" si="98"/>
        <v>0</v>
      </c>
      <c r="AV136" s="43">
        <v>0</v>
      </c>
      <c r="AW136" s="43">
        <v>61.7</v>
      </c>
      <c r="AX136" s="41">
        <f t="shared" si="99"/>
        <v>66.5</v>
      </c>
      <c r="AY136" s="69">
        <v>6.4</v>
      </c>
      <c r="AZ136" s="4">
        <v>264</v>
      </c>
      <c r="BA136" s="41">
        <f t="shared" si="100"/>
        <v>66.5</v>
      </c>
      <c r="BB136" s="7">
        <f t="shared" si="101"/>
        <v>17556</v>
      </c>
      <c r="BC136" s="6">
        <v>0</v>
      </c>
      <c r="BD136" s="87">
        <f t="shared" si="102"/>
        <v>17556</v>
      </c>
      <c r="BE136" s="58">
        <f t="shared" si="103"/>
        <v>-0.79999999999999716</v>
      </c>
      <c r="BF136" s="11">
        <f t="shared" si="104"/>
        <v>-211.20000000000073</v>
      </c>
    </row>
    <row r="137" spans="1:58" x14ac:dyDescent="0.25">
      <c r="A137" s="46" t="s">
        <v>248</v>
      </c>
      <c r="B137" s="47" t="s">
        <v>249</v>
      </c>
      <c r="C137" s="3" t="s">
        <v>397</v>
      </c>
      <c r="D137" s="47" t="s">
        <v>240</v>
      </c>
      <c r="E137" s="47">
        <v>3</v>
      </c>
      <c r="F137" s="47">
        <v>137</v>
      </c>
      <c r="G137" s="48" t="s">
        <v>253</v>
      </c>
      <c r="H137" s="42">
        <v>21.5</v>
      </c>
      <c r="I137" s="43">
        <v>0</v>
      </c>
      <c r="J137" s="41">
        <f t="shared" si="84"/>
        <v>21.5</v>
      </c>
      <c r="K137" s="67">
        <v>0</v>
      </c>
      <c r="L137" s="68">
        <v>0</v>
      </c>
      <c r="M137" s="38">
        <v>0</v>
      </c>
      <c r="N137" s="43">
        <v>0</v>
      </c>
      <c r="O137" s="43">
        <v>60</v>
      </c>
      <c r="P137" s="41">
        <f t="shared" si="85"/>
        <v>81.5</v>
      </c>
      <c r="Q137" s="69">
        <v>0</v>
      </c>
      <c r="R137" s="4">
        <v>264</v>
      </c>
      <c r="S137" s="41">
        <f t="shared" si="86"/>
        <v>81.5</v>
      </c>
      <c r="T137" s="7">
        <f t="shared" si="87"/>
        <v>21516</v>
      </c>
      <c r="U137" s="6">
        <f t="shared" si="88"/>
        <v>1329.6888000000001</v>
      </c>
      <c r="V137" s="87">
        <f t="shared" si="89"/>
        <v>22845.6888</v>
      </c>
      <c r="W137" s="58">
        <v>0</v>
      </c>
      <c r="X137" s="11">
        <v>0</v>
      </c>
      <c r="Y137" s="42">
        <v>52.4</v>
      </c>
      <c r="Z137" s="43"/>
      <c r="AA137" s="41">
        <f t="shared" si="90"/>
        <v>52.4</v>
      </c>
      <c r="AB137" s="67"/>
      <c r="AC137" s="68"/>
      <c r="AD137" s="38">
        <v>0</v>
      </c>
      <c r="AE137" s="43"/>
      <c r="AF137" s="43">
        <v>29.1</v>
      </c>
      <c r="AG137" s="41">
        <f t="shared" si="91"/>
        <v>81.5</v>
      </c>
      <c r="AH137" s="69"/>
      <c r="AI137" s="4">
        <v>264</v>
      </c>
      <c r="AJ137" s="41">
        <f t="shared" si="92"/>
        <v>81.5</v>
      </c>
      <c r="AK137" s="7">
        <f t="shared" si="93"/>
        <v>21516</v>
      </c>
      <c r="AL137" s="6">
        <v>0</v>
      </c>
      <c r="AM137" s="87">
        <f t="shared" si="94"/>
        <v>21516</v>
      </c>
      <c r="AN137" s="58">
        <f t="shared" si="95"/>
        <v>0</v>
      </c>
      <c r="AO137" s="11">
        <f t="shared" si="96"/>
        <v>0</v>
      </c>
      <c r="AP137" s="42">
        <v>52.4</v>
      </c>
      <c r="AQ137" s="43">
        <v>0</v>
      </c>
      <c r="AR137" s="41">
        <f t="shared" si="97"/>
        <v>52.4</v>
      </c>
      <c r="AS137" s="67">
        <v>0</v>
      </c>
      <c r="AT137" s="68">
        <v>0</v>
      </c>
      <c r="AU137" s="38">
        <f t="shared" si="98"/>
        <v>0</v>
      </c>
      <c r="AV137" s="43">
        <v>0</v>
      </c>
      <c r="AW137" s="43">
        <v>28.1</v>
      </c>
      <c r="AX137" s="41">
        <f t="shared" si="99"/>
        <v>80.5</v>
      </c>
      <c r="AY137" s="69">
        <v>0</v>
      </c>
      <c r="AZ137" s="4">
        <v>264</v>
      </c>
      <c r="BA137" s="41">
        <f t="shared" si="100"/>
        <v>80.5</v>
      </c>
      <c r="BB137" s="7">
        <f t="shared" si="101"/>
        <v>21252</v>
      </c>
      <c r="BC137" s="6">
        <v>0</v>
      </c>
      <c r="BD137" s="87">
        <f t="shared" si="102"/>
        <v>21252</v>
      </c>
      <c r="BE137" s="58">
        <f t="shared" si="103"/>
        <v>-1</v>
      </c>
      <c r="BF137" s="11">
        <f t="shared" si="104"/>
        <v>-264</v>
      </c>
    </row>
    <row r="138" spans="1:58" x14ac:dyDescent="0.25">
      <c r="A138" s="46" t="s">
        <v>254</v>
      </c>
      <c r="B138" s="47" t="s">
        <v>255</v>
      </c>
      <c r="C138" s="3" t="s">
        <v>397</v>
      </c>
      <c r="D138" s="47" t="s">
        <v>240</v>
      </c>
      <c r="E138" s="47">
        <v>3</v>
      </c>
      <c r="F138" s="47">
        <v>181</v>
      </c>
      <c r="G138" s="48" t="s">
        <v>256</v>
      </c>
      <c r="H138" s="42">
        <v>11.5</v>
      </c>
      <c r="I138" s="43">
        <v>0</v>
      </c>
      <c r="J138" s="41">
        <f t="shared" si="84"/>
        <v>11.5</v>
      </c>
      <c r="K138" s="67">
        <v>0</v>
      </c>
      <c r="L138" s="68">
        <v>0</v>
      </c>
      <c r="M138" s="38">
        <v>0</v>
      </c>
      <c r="N138" s="43">
        <v>0</v>
      </c>
      <c r="O138" s="43">
        <v>35.9</v>
      </c>
      <c r="P138" s="41">
        <f t="shared" si="85"/>
        <v>47.4</v>
      </c>
      <c r="Q138" s="69">
        <v>0</v>
      </c>
      <c r="R138" s="4">
        <v>264</v>
      </c>
      <c r="S138" s="41">
        <f t="shared" si="86"/>
        <v>47.4</v>
      </c>
      <c r="T138" s="7">
        <f t="shared" si="87"/>
        <v>12513.6</v>
      </c>
      <c r="U138" s="6">
        <f t="shared" si="88"/>
        <v>773.34048000000007</v>
      </c>
      <c r="V138" s="87">
        <f t="shared" si="89"/>
        <v>13286.940480000001</v>
      </c>
      <c r="W138" s="58">
        <v>0</v>
      </c>
      <c r="X138" s="11">
        <v>0</v>
      </c>
      <c r="Y138" s="42">
        <v>10.8</v>
      </c>
      <c r="Z138" s="43"/>
      <c r="AA138" s="41">
        <f t="shared" si="90"/>
        <v>10.8</v>
      </c>
      <c r="AB138" s="67"/>
      <c r="AC138" s="68"/>
      <c r="AD138" s="38">
        <v>0</v>
      </c>
      <c r="AE138" s="43"/>
      <c r="AF138" s="43">
        <v>36.5</v>
      </c>
      <c r="AG138" s="41">
        <f t="shared" si="91"/>
        <v>47.3</v>
      </c>
      <c r="AH138" s="69"/>
      <c r="AI138" s="4">
        <v>264</v>
      </c>
      <c r="AJ138" s="41">
        <f t="shared" si="92"/>
        <v>47.3</v>
      </c>
      <c r="AK138" s="7">
        <f t="shared" si="93"/>
        <v>12487.199999999999</v>
      </c>
      <c r="AL138" s="6">
        <v>0</v>
      </c>
      <c r="AM138" s="87">
        <f t="shared" si="94"/>
        <v>12487.199999999999</v>
      </c>
      <c r="AN138" s="58">
        <f t="shared" si="95"/>
        <v>-0.10000000000000142</v>
      </c>
      <c r="AO138" s="11">
        <f t="shared" si="96"/>
        <v>-26.400000000001455</v>
      </c>
      <c r="AP138" s="42">
        <v>10.8</v>
      </c>
      <c r="AQ138" s="43">
        <v>0</v>
      </c>
      <c r="AR138" s="41">
        <f t="shared" si="97"/>
        <v>10.8</v>
      </c>
      <c r="AS138" s="67">
        <v>0</v>
      </c>
      <c r="AT138" s="68">
        <v>0</v>
      </c>
      <c r="AU138" s="38">
        <f t="shared" si="98"/>
        <v>0</v>
      </c>
      <c r="AV138" s="43">
        <v>0</v>
      </c>
      <c r="AW138" s="43">
        <v>36.6</v>
      </c>
      <c r="AX138" s="41">
        <f t="shared" si="99"/>
        <v>47.400000000000006</v>
      </c>
      <c r="AY138" s="69">
        <v>0</v>
      </c>
      <c r="AZ138" s="4">
        <v>264</v>
      </c>
      <c r="BA138" s="41">
        <f t="shared" si="100"/>
        <v>47.400000000000006</v>
      </c>
      <c r="BB138" s="7">
        <f t="shared" si="101"/>
        <v>12513.600000000002</v>
      </c>
      <c r="BC138" s="6">
        <v>0</v>
      </c>
      <c r="BD138" s="87">
        <f t="shared" si="102"/>
        <v>12513.600000000002</v>
      </c>
      <c r="BE138" s="58">
        <f t="shared" si="103"/>
        <v>0.10000000000000853</v>
      </c>
      <c r="BF138" s="11">
        <f t="shared" si="104"/>
        <v>26.400000000003274</v>
      </c>
    </row>
    <row r="139" spans="1:58" x14ac:dyDescent="0.25">
      <c r="A139" s="46" t="s">
        <v>254</v>
      </c>
      <c r="B139" s="47" t="s">
        <v>255</v>
      </c>
      <c r="C139" s="3" t="s">
        <v>397</v>
      </c>
      <c r="D139" s="47" t="s">
        <v>240</v>
      </c>
      <c r="E139" s="47">
        <v>3</v>
      </c>
      <c r="F139" s="47">
        <v>182</v>
      </c>
      <c r="G139" s="48" t="s">
        <v>257</v>
      </c>
      <c r="H139" s="42">
        <v>8.4</v>
      </c>
      <c r="I139" s="43">
        <v>0</v>
      </c>
      <c r="J139" s="41">
        <f t="shared" si="84"/>
        <v>8.4</v>
      </c>
      <c r="K139" s="67">
        <v>0</v>
      </c>
      <c r="L139" s="68">
        <v>0</v>
      </c>
      <c r="M139" s="38">
        <v>0</v>
      </c>
      <c r="N139" s="43">
        <v>0.1</v>
      </c>
      <c r="O139" s="43">
        <v>31.5</v>
      </c>
      <c r="P139" s="41">
        <f t="shared" si="85"/>
        <v>40</v>
      </c>
      <c r="Q139" s="69">
        <v>0</v>
      </c>
      <c r="R139" s="4">
        <v>264</v>
      </c>
      <c r="S139" s="41">
        <f t="shared" si="86"/>
        <v>40</v>
      </c>
      <c r="T139" s="7">
        <f t="shared" si="87"/>
        <v>10560</v>
      </c>
      <c r="U139" s="6">
        <f t="shared" si="88"/>
        <v>652.60800000000006</v>
      </c>
      <c r="V139" s="87">
        <f t="shared" si="89"/>
        <v>11212.608</v>
      </c>
      <c r="W139" s="58">
        <v>-0.60000000000000142</v>
      </c>
      <c r="X139" s="11">
        <v>-158.39999999999964</v>
      </c>
      <c r="Y139" s="42">
        <v>16.7</v>
      </c>
      <c r="Z139" s="43"/>
      <c r="AA139" s="41">
        <f t="shared" si="90"/>
        <v>16.7</v>
      </c>
      <c r="AB139" s="67"/>
      <c r="AC139" s="68"/>
      <c r="AD139" s="38">
        <v>0</v>
      </c>
      <c r="AE139" s="43">
        <v>0.1</v>
      </c>
      <c r="AF139" s="43">
        <v>24.3</v>
      </c>
      <c r="AG139" s="41">
        <f t="shared" si="91"/>
        <v>41.1</v>
      </c>
      <c r="AH139" s="69"/>
      <c r="AI139" s="4">
        <v>264</v>
      </c>
      <c r="AJ139" s="41">
        <f t="shared" si="92"/>
        <v>41.1</v>
      </c>
      <c r="AK139" s="7">
        <f t="shared" si="93"/>
        <v>10850.4</v>
      </c>
      <c r="AL139" s="6">
        <v>0</v>
      </c>
      <c r="AM139" s="87">
        <f t="shared" si="94"/>
        <v>10850.4</v>
      </c>
      <c r="AN139" s="58">
        <f t="shared" si="95"/>
        <v>1.1000000000000014</v>
      </c>
      <c r="AO139" s="11">
        <f t="shared" si="96"/>
        <v>290.39999999999964</v>
      </c>
      <c r="AP139" s="42">
        <v>16.7</v>
      </c>
      <c r="AQ139" s="43">
        <v>0</v>
      </c>
      <c r="AR139" s="41">
        <f t="shared" si="97"/>
        <v>16.7</v>
      </c>
      <c r="AS139" s="67">
        <v>0</v>
      </c>
      <c r="AT139" s="68">
        <v>0</v>
      </c>
      <c r="AU139" s="38">
        <f t="shared" si="98"/>
        <v>0</v>
      </c>
      <c r="AV139" s="43">
        <v>0.1</v>
      </c>
      <c r="AW139" s="43">
        <v>24.5</v>
      </c>
      <c r="AX139" s="41">
        <f t="shared" si="99"/>
        <v>41.3</v>
      </c>
      <c r="AY139" s="69">
        <v>0</v>
      </c>
      <c r="AZ139" s="4">
        <v>264</v>
      </c>
      <c r="BA139" s="41">
        <f t="shared" si="100"/>
        <v>41.3</v>
      </c>
      <c r="BB139" s="7">
        <f t="shared" si="101"/>
        <v>10903.199999999999</v>
      </c>
      <c r="BC139" s="6">
        <v>0</v>
      </c>
      <c r="BD139" s="87">
        <f t="shared" si="102"/>
        <v>10903.199999999999</v>
      </c>
      <c r="BE139" s="58">
        <f t="shared" si="103"/>
        <v>0.19999999999999574</v>
      </c>
      <c r="BF139" s="11">
        <f t="shared" si="104"/>
        <v>52.799999999999272</v>
      </c>
    </row>
    <row r="140" spans="1:58" x14ac:dyDescent="0.25">
      <c r="A140" s="46" t="s">
        <v>258</v>
      </c>
      <c r="B140" s="47" t="s">
        <v>259</v>
      </c>
      <c r="C140" s="3" t="s">
        <v>397</v>
      </c>
      <c r="D140" s="47" t="s">
        <v>240</v>
      </c>
      <c r="E140" s="47">
        <v>3</v>
      </c>
      <c r="F140" s="47">
        <v>213</v>
      </c>
      <c r="G140" s="48" t="s">
        <v>260</v>
      </c>
      <c r="H140" s="42">
        <v>45.2</v>
      </c>
      <c r="I140" s="43">
        <v>0</v>
      </c>
      <c r="J140" s="41">
        <f t="shared" si="84"/>
        <v>45.2</v>
      </c>
      <c r="K140" s="67">
        <v>0</v>
      </c>
      <c r="L140" s="68">
        <v>0</v>
      </c>
      <c r="M140" s="38">
        <v>0</v>
      </c>
      <c r="N140" s="43">
        <v>1.5</v>
      </c>
      <c r="O140" s="43">
        <v>254.5</v>
      </c>
      <c r="P140" s="41">
        <f t="shared" si="85"/>
        <v>301.2</v>
      </c>
      <c r="Q140" s="69">
        <v>0</v>
      </c>
      <c r="R140" s="4">
        <v>264</v>
      </c>
      <c r="S140" s="41">
        <f t="shared" si="86"/>
        <v>301.2</v>
      </c>
      <c r="T140" s="7">
        <f t="shared" si="87"/>
        <v>79516.800000000003</v>
      </c>
      <c r="U140" s="6">
        <f t="shared" si="88"/>
        <v>4914.1382400000002</v>
      </c>
      <c r="V140" s="87">
        <f t="shared" si="89"/>
        <v>84430.938240000003</v>
      </c>
      <c r="W140" s="58">
        <v>0</v>
      </c>
      <c r="X140" s="11">
        <v>0</v>
      </c>
      <c r="Y140" s="42">
        <v>71.5</v>
      </c>
      <c r="Z140" s="43"/>
      <c r="AA140" s="41">
        <f t="shared" si="90"/>
        <v>71.5</v>
      </c>
      <c r="AB140" s="67"/>
      <c r="AC140" s="68"/>
      <c r="AD140" s="38">
        <v>0</v>
      </c>
      <c r="AE140" s="43">
        <v>1.5</v>
      </c>
      <c r="AF140" s="43">
        <v>228.3</v>
      </c>
      <c r="AG140" s="41">
        <f t="shared" si="91"/>
        <v>301.3</v>
      </c>
      <c r="AH140" s="69">
        <v>11.2</v>
      </c>
      <c r="AI140" s="4">
        <v>264</v>
      </c>
      <c r="AJ140" s="41">
        <f t="shared" si="92"/>
        <v>301.3</v>
      </c>
      <c r="AK140" s="7">
        <f t="shared" si="93"/>
        <v>79543.199999999997</v>
      </c>
      <c r="AL140" s="6">
        <v>0</v>
      </c>
      <c r="AM140" s="87">
        <f t="shared" si="94"/>
        <v>79543.199999999997</v>
      </c>
      <c r="AN140" s="58">
        <f t="shared" si="95"/>
        <v>0.10000000000002274</v>
      </c>
      <c r="AO140" s="11">
        <f t="shared" si="96"/>
        <v>26.399999999994179</v>
      </c>
      <c r="AP140" s="42">
        <v>71.5</v>
      </c>
      <c r="AQ140" s="43">
        <v>0</v>
      </c>
      <c r="AR140" s="41">
        <f t="shared" si="97"/>
        <v>71.5</v>
      </c>
      <c r="AS140" s="67">
        <v>0</v>
      </c>
      <c r="AT140" s="68">
        <v>0</v>
      </c>
      <c r="AU140" s="38">
        <f t="shared" si="98"/>
        <v>0</v>
      </c>
      <c r="AV140" s="43">
        <v>1.5</v>
      </c>
      <c r="AW140" s="43">
        <v>228.3</v>
      </c>
      <c r="AX140" s="41">
        <f t="shared" si="99"/>
        <v>301.3</v>
      </c>
      <c r="AY140" s="69">
        <v>11.2</v>
      </c>
      <c r="AZ140" s="4">
        <v>264</v>
      </c>
      <c r="BA140" s="41">
        <f t="shared" si="100"/>
        <v>301.3</v>
      </c>
      <c r="BB140" s="7">
        <f t="shared" si="101"/>
        <v>79543.199999999997</v>
      </c>
      <c r="BC140" s="6">
        <v>0</v>
      </c>
      <c r="BD140" s="87">
        <f t="shared" si="102"/>
        <v>79543.199999999997</v>
      </c>
      <c r="BE140" s="58">
        <f t="shared" si="103"/>
        <v>0</v>
      </c>
      <c r="BF140" s="11">
        <f t="shared" si="104"/>
        <v>0</v>
      </c>
    </row>
    <row r="141" spans="1:58" x14ac:dyDescent="0.25">
      <c r="A141" s="12" t="s">
        <v>261</v>
      </c>
      <c r="B141" s="3" t="s">
        <v>262</v>
      </c>
      <c r="C141" s="3" t="s">
        <v>397</v>
      </c>
      <c r="D141" s="3" t="s">
        <v>240</v>
      </c>
      <c r="E141" s="3">
        <v>3</v>
      </c>
      <c r="F141" s="3">
        <v>218</v>
      </c>
      <c r="G141" s="15" t="s">
        <v>263</v>
      </c>
      <c r="H141" s="42">
        <v>10.1</v>
      </c>
      <c r="I141" s="43">
        <v>0</v>
      </c>
      <c r="J141" s="41">
        <f t="shared" si="84"/>
        <v>10.1</v>
      </c>
      <c r="K141" s="67">
        <v>0</v>
      </c>
      <c r="L141" s="68">
        <v>0</v>
      </c>
      <c r="M141" s="38">
        <v>0</v>
      </c>
      <c r="N141" s="43">
        <v>2.2000000000000002</v>
      </c>
      <c r="O141" s="43">
        <v>59.4</v>
      </c>
      <c r="P141" s="41">
        <f t="shared" si="85"/>
        <v>71.7</v>
      </c>
      <c r="Q141" s="69">
        <v>1.5</v>
      </c>
      <c r="R141" s="4">
        <v>264</v>
      </c>
      <c r="S141" s="41">
        <f t="shared" si="86"/>
        <v>71.7</v>
      </c>
      <c r="T141" s="7">
        <f t="shared" si="87"/>
        <v>18928.8</v>
      </c>
      <c r="U141" s="6">
        <f t="shared" si="88"/>
        <v>1169.7998399999999</v>
      </c>
      <c r="V141" s="87">
        <f t="shared" si="89"/>
        <v>20098.599839999999</v>
      </c>
      <c r="W141" s="58">
        <v>0</v>
      </c>
      <c r="X141" s="11">
        <v>0</v>
      </c>
      <c r="Y141" s="42">
        <v>10</v>
      </c>
      <c r="Z141" s="43"/>
      <c r="AA141" s="41">
        <f t="shared" si="90"/>
        <v>10</v>
      </c>
      <c r="AB141" s="67"/>
      <c r="AC141" s="68"/>
      <c r="AD141" s="38">
        <v>0</v>
      </c>
      <c r="AE141" s="43">
        <v>2.2000000000000002</v>
      </c>
      <c r="AF141" s="43">
        <v>59.4</v>
      </c>
      <c r="AG141" s="41">
        <f t="shared" si="91"/>
        <v>71.599999999999994</v>
      </c>
      <c r="AH141" s="69">
        <v>1.5</v>
      </c>
      <c r="AI141" s="4">
        <v>264</v>
      </c>
      <c r="AJ141" s="41">
        <f t="shared" si="92"/>
        <v>71.599999999999994</v>
      </c>
      <c r="AK141" s="7">
        <f t="shared" si="93"/>
        <v>18902.399999999998</v>
      </c>
      <c r="AL141" s="6">
        <v>0</v>
      </c>
      <c r="AM141" s="87">
        <f t="shared" si="94"/>
        <v>18902.399999999998</v>
      </c>
      <c r="AN141" s="58">
        <f t="shared" si="95"/>
        <v>-0.10000000000000853</v>
      </c>
      <c r="AO141" s="11">
        <f t="shared" si="96"/>
        <v>-26.400000000001455</v>
      </c>
      <c r="AP141" s="42">
        <v>10</v>
      </c>
      <c r="AQ141" s="43">
        <v>0</v>
      </c>
      <c r="AR141" s="41">
        <f t="shared" si="97"/>
        <v>10</v>
      </c>
      <c r="AS141" s="67">
        <v>0</v>
      </c>
      <c r="AT141" s="68">
        <v>0</v>
      </c>
      <c r="AU141" s="38">
        <f t="shared" si="98"/>
        <v>0</v>
      </c>
      <c r="AV141" s="43">
        <v>2.2000000000000002</v>
      </c>
      <c r="AW141" s="43">
        <v>59.4</v>
      </c>
      <c r="AX141" s="41">
        <f t="shared" si="99"/>
        <v>71.599999999999994</v>
      </c>
      <c r="AY141" s="69">
        <v>1.5</v>
      </c>
      <c r="AZ141" s="4">
        <v>264</v>
      </c>
      <c r="BA141" s="41">
        <f t="shared" si="100"/>
        <v>71.599999999999994</v>
      </c>
      <c r="BB141" s="7">
        <f t="shared" si="101"/>
        <v>18902.399999999998</v>
      </c>
      <c r="BC141" s="6">
        <v>0</v>
      </c>
      <c r="BD141" s="87">
        <f t="shared" si="102"/>
        <v>18902.399999999998</v>
      </c>
      <c r="BE141" s="58">
        <f t="shared" si="103"/>
        <v>0</v>
      </c>
      <c r="BF141" s="11">
        <f t="shared" si="104"/>
        <v>0</v>
      </c>
    </row>
    <row r="142" spans="1:58" x14ac:dyDescent="0.25">
      <c r="A142" s="12" t="s">
        <v>261</v>
      </c>
      <c r="B142" s="3" t="s">
        <v>262</v>
      </c>
      <c r="C142" s="3" t="s">
        <v>397</v>
      </c>
      <c r="D142" s="3" t="s">
        <v>240</v>
      </c>
      <c r="E142" s="3">
        <v>3</v>
      </c>
      <c r="F142" s="3">
        <v>245</v>
      </c>
      <c r="G142" s="15" t="s">
        <v>264</v>
      </c>
      <c r="H142" s="42">
        <v>34.200000000000003</v>
      </c>
      <c r="I142" s="43">
        <v>0</v>
      </c>
      <c r="J142" s="41">
        <f t="shared" si="84"/>
        <v>34.200000000000003</v>
      </c>
      <c r="K142" s="67">
        <v>0</v>
      </c>
      <c r="L142" s="68">
        <v>0</v>
      </c>
      <c r="M142" s="38">
        <v>0</v>
      </c>
      <c r="N142" s="43">
        <v>1.2</v>
      </c>
      <c r="O142" s="43">
        <v>39.9</v>
      </c>
      <c r="P142" s="41">
        <f t="shared" si="85"/>
        <v>75.300000000000011</v>
      </c>
      <c r="Q142" s="69">
        <v>3.6</v>
      </c>
      <c r="R142" s="4">
        <v>264</v>
      </c>
      <c r="S142" s="41">
        <f t="shared" si="86"/>
        <v>75.300000000000011</v>
      </c>
      <c r="T142" s="7">
        <f t="shared" si="87"/>
        <v>19879.200000000004</v>
      </c>
      <c r="U142" s="6">
        <f t="shared" si="88"/>
        <v>1228.5345600000003</v>
      </c>
      <c r="V142" s="87">
        <f t="shared" si="89"/>
        <v>21107.734560000004</v>
      </c>
      <c r="W142" s="58">
        <v>0</v>
      </c>
      <c r="X142" s="11">
        <v>0</v>
      </c>
      <c r="Y142" s="42">
        <v>38.5</v>
      </c>
      <c r="Z142" s="43"/>
      <c r="AA142" s="41">
        <f t="shared" si="90"/>
        <v>38.5</v>
      </c>
      <c r="AB142" s="67"/>
      <c r="AC142" s="68"/>
      <c r="AD142" s="38">
        <v>0</v>
      </c>
      <c r="AE142" s="43">
        <v>1.2</v>
      </c>
      <c r="AF142" s="43">
        <v>36.5</v>
      </c>
      <c r="AG142" s="41">
        <f t="shared" si="91"/>
        <v>76.2</v>
      </c>
      <c r="AH142" s="69">
        <v>5.6</v>
      </c>
      <c r="AI142" s="4">
        <v>264</v>
      </c>
      <c r="AJ142" s="41">
        <f t="shared" si="92"/>
        <v>76.2</v>
      </c>
      <c r="AK142" s="7">
        <f t="shared" si="93"/>
        <v>20116.8</v>
      </c>
      <c r="AL142" s="6">
        <v>0</v>
      </c>
      <c r="AM142" s="87">
        <f t="shared" si="94"/>
        <v>20116.8</v>
      </c>
      <c r="AN142" s="58">
        <f t="shared" si="95"/>
        <v>0.89999999999999147</v>
      </c>
      <c r="AO142" s="11">
        <f t="shared" si="96"/>
        <v>237.59999999999491</v>
      </c>
      <c r="AP142" s="42">
        <v>38.5</v>
      </c>
      <c r="AQ142" s="43">
        <v>0</v>
      </c>
      <c r="AR142" s="41">
        <f t="shared" si="97"/>
        <v>38.5</v>
      </c>
      <c r="AS142" s="67">
        <v>0</v>
      </c>
      <c r="AT142" s="68">
        <v>0</v>
      </c>
      <c r="AU142" s="38">
        <f t="shared" si="98"/>
        <v>0</v>
      </c>
      <c r="AV142" s="43">
        <v>1.2</v>
      </c>
      <c r="AW142" s="43">
        <v>36.5</v>
      </c>
      <c r="AX142" s="41">
        <f t="shared" si="99"/>
        <v>76.2</v>
      </c>
      <c r="AY142" s="69">
        <v>5.6</v>
      </c>
      <c r="AZ142" s="4">
        <v>264</v>
      </c>
      <c r="BA142" s="41">
        <f t="shared" si="100"/>
        <v>76.2</v>
      </c>
      <c r="BB142" s="7">
        <f t="shared" si="101"/>
        <v>20116.8</v>
      </c>
      <c r="BC142" s="6">
        <v>0</v>
      </c>
      <c r="BD142" s="87">
        <f t="shared" si="102"/>
        <v>20116.8</v>
      </c>
      <c r="BE142" s="58">
        <f t="shared" si="103"/>
        <v>0</v>
      </c>
      <c r="BF142" s="11">
        <f t="shared" si="104"/>
        <v>0</v>
      </c>
    </row>
    <row r="143" spans="1:58" x14ac:dyDescent="0.25">
      <c r="A143" s="12" t="s">
        <v>261</v>
      </c>
      <c r="B143" s="3" t="s">
        <v>262</v>
      </c>
      <c r="C143" s="3" t="s">
        <v>397</v>
      </c>
      <c r="D143" s="3" t="s">
        <v>240</v>
      </c>
      <c r="E143" s="3">
        <v>3</v>
      </c>
      <c r="F143" s="3">
        <v>252</v>
      </c>
      <c r="G143" s="15" t="s">
        <v>265</v>
      </c>
      <c r="H143" s="42">
        <v>14.4</v>
      </c>
      <c r="I143" s="43">
        <v>0</v>
      </c>
      <c r="J143" s="41">
        <f t="shared" si="84"/>
        <v>14.4</v>
      </c>
      <c r="K143" s="67">
        <v>0</v>
      </c>
      <c r="L143" s="68">
        <v>0</v>
      </c>
      <c r="M143" s="38">
        <v>0</v>
      </c>
      <c r="N143" s="43">
        <v>0.3</v>
      </c>
      <c r="O143" s="43">
        <v>31.6</v>
      </c>
      <c r="P143" s="41">
        <f t="shared" si="85"/>
        <v>46.300000000000004</v>
      </c>
      <c r="Q143" s="69">
        <v>1.9</v>
      </c>
      <c r="R143" s="4">
        <v>264</v>
      </c>
      <c r="S143" s="41">
        <f t="shared" si="86"/>
        <v>46.300000000000004</v>
      </c>
      <c r="T143" s="7">
        <f t="shared" si="87"/>
        <v>12223.2</v>
      </c>
      <c r="U143" s="6">
        <f t="shared" si="88"/>
        <v>755.39376000000004</v>
      </c>
      <c r="V143" s="87">
        <f t="shared" si="89"/>
        <v>12978.593760000002</v>
      </c>
      <c r="W143" s="58">
        <v>0</v>
      </c>
      <c r="X143" s="11">
        <v>0</v>
      </c>
      <c r="Y143" s="42">
        <v>32</v>
      </c>
      <c r="Z143" s="43"/>
      <c r="AA143" s="41">
        <f t="shared" si="90"/>
        <v>32</v>
      </c>
      <c r="AB143" s="67"/>
      <c r="AC143" s="68"/>
      <c r="AD143" s="38">
        <v>0</v>
      </c>
      <c r="AE143" s="43">
        <v>0.3</v>
      </c>
      <c r="AF143" s="43">
        <v>14</v>
      </c>
      <c r="AG143" s="41">
        <f t="shared" si="91"/>
        <v>46.3</v>
      </c>
      <c r="AH143" s="69">
        <v>1.9</v>
      </c>
      <c r="AI143" s="4">
        <v>264</v>
      </c>
      <c r="AJ143" s="41">
        <f t="shared" si="92"/>
        <v>46.3</v>
      </c>
      <c r="AK143" s="7">
        <f t="shared" si="93"/>
        <v>12223.199999999999</v>
      </c>
      <c r="AL143" s="6">
        <v>0</v>
      </c>
      <c r="AM143" s="87">
        <f t="shared" si="94"/>
        <v>12223.199999999999</v>
      </c>
      <c r="AN143" s="58">
        <f t="shared" si="95"/>
        <v>0</v>
      </c>
      <c r="AO143" s="11">
        <f t="shared" si="96"/>
        <v>0</v>
      </c>
      <c r="AP143" s="42">
        <v>32.200000000000003</v>
      </c>
      <c r="AQ143" s="43">
        <v>0</v>
      </c>
      <c r="AR143" s="41">
        <f t="shared" si="97"/>
        <v>32.200000000000003</v>
      </c>
      <c r="AS143" s="67">
        <v>0</v>
      </c>
      <c r="AT143" s="68">
        <v>0</v>
      </c>
      <c r="AU143" s="38">
        <f t="shared" si="98"/>
        <v>0</v>
      </c>
      <c r="AV143" s="43">
        <v>0.3</v>
      </c>
      <c r="AW143" s="43">
        <v>14.7</v>
      </c>
      <c r="AX143" s="41">
        <f t="shared" si="99"/>
        <v>47.2</v>
      </c>
      <c r="AY143" s="69">
        <v>2.2000000000000002</v>
      </c>
      <c r="AZ143" s="4">
        <v>264</v>
      </c>
      <c r="BA143" s="41">
        <f t="shared" si="100"/>
        <v>47.2</v>
      </c>
      <c r="BB143" s="7">
        <f t="shared" si="101"/>
        <v>12460.800000000001</v>
      </c>
      <c r="BC143" s="6">
        <v>0</v>
      </c>
      <c r="BD143" s="87">
        <f t="shared" si="102"/>
        <v>12460.800000000001</v>
      </c>
      <c r="BE143" s="58">
        <f t="shared" si="103"/>
        <v>0.90000000000000568</v>
      </c>
      <c r="BF143" s="11">
        <f t="shared" si="104"/>
        <v>237.60000000000218</v>
      </c>
    </row>
    <row r="144" spans="1:58" x14ac:dyDescent="0.25">
      <c r="A144" s="12" t="s">
        <v>261</v>
      </c>
      <c r="B144" s="3" t="s">
        <v>262</v>
      </c>
      <c r="C144" s="3" t="s">
        <v>397</v>
      </c>
      <c r="D144" s="3" t="s">
        <v>240</v>
      </c>
      <c r="E144" s="3">
        <v>3</v>
      </c>
      <c r="F144" s="3">
        <v>253</v>
      </c>
      <c r="G144" s="15" t="s">
        <v>266</v>
      </c>
      <c r="H144" s="42">
        <v>8.5</v>
      </c>
      <c r="I144" s="43">
        <v>0</v>
      </c>
      <c r="J144" s="41">
        <f t="shared" si="84"/>
        <v>8.5</v>
      </c>
      <c r="K144" s="67">
        <v>0</v>
      </c>
      <c r="L144" s="68">
        <v>0</v>
      </c>
      <c r="M144" s="38">
        <v>0</v>
      </c>
      <c r="N144" s="43">
        <v>1</v>
      </c>
      <c r="O144" s="43">
        <v>65.8</v>
      </c>
      <c r="P144" s="41">
        <f t="shared" si="85"/>
        <v>75.3</v>
      </c>
      <c r="Q144" s="69">
        <v>2.4</v>
      </c>
      <c r="R144" s="4">
        <v>264</v>
      </c>
      <c r="S144" s="41">
        <f t="shared" si="86"/>
        <v>75.3</v>
      </c>
      <c r="T144" s="7">
        <f t="shared" si="87"/>
        <v>19879.2</v>
      </c>
      <c r="U144" s="6">
        <f t="shared" si="88"/>
        <v>1228.5345600000001</v>
      </c>
      <c r="V144" s="87">
        <f t="shared" si="89"/>
        <v>21107.734560000001</v>
      </c>
      <c r="W144" s="58">
        <v>0</v>
      </c>
      <c r="X144" s="11">
        <v>0</v>
      </c>
      <c r="Y144" s="42">
        <v>25.3</v>
      </c>
      <c r="Z144" s="43"/>
      <c r="AA144" s="41">
        <f t="shared" si="90"/>
        <v>25.3</v>
      </c>
      <c r="AB144" s="67"/>
      <c r="AC144" s="68"/>
      <c r="AD144" s="38">
        <v>0</v>
      </c>
      <c r="AE144" s="43">
        <v>1</v>
      </c>
      <c r="AF144" s="43">
        <v>49</v>
      </c>
      <c r="AG144" s="41">
        <f t="shared" si="91"/>
        <v>75.3</v>
      </c>
      <c r="AH144" s="69">
        <v>2.4</v>
      </c>
      <c r="AI144" s="4">
        <v>264</v>
      </c>
      <c r="AJ144" s="41">
        <f t="shared" si="92"/>
        <v>75.3</v>
      </c>
      <c r="AK144" s="7">
        <f t="shared" si="93"/>
        <v>19879.2</v>
      </c>
      <c r="AL144" s="6">
        <v>0</v>
      </c>
      <c r="AM144" s="87">
        <f t="shared" si="94"/>
        <v>19879.2</v>
      </c>
      <c r="AN144" s="58">
        <f t="shared" si="95"/>
        <v>0</v>
      </c>
      <c r="AO144" s="11">
        <f t="shared" si="96"/>
        <v>0</v>
      </c>
      <c r="AP144" s="42">
        <v>25.9</v>
      </c>
      <c r="AQ144" s="43">
        <v>0</v>
      </c>
      <c r="AR144" s="41">
        <f t="shared" si="97"/>
        <v>25.9</v>
      </c>
      <c r="AS144" s="67">
        <v>0</v>
      </c>
      <c r="AT144" s="68">
        <v>0</v>
      </c>
      <c r="AU144" s="38">
        <f t="shared" si="98"/>
        <v>0</v>
      </c>
      <c r="AV144" s="43">
        <v>1</v>
      </c>
      <c r="AW144" s="43">
        <v>49.2</v>
      </c>
      <c r="AX144" s="41">
        <f t="shared" si="99"/>
        <v>76.099999999999994</v>
      </c>
      <c r="AY144" s="69">
        <v>2.4</v>
      </c>
      <c r="AZ144" s="4">
        <v>264</v>
      </c>
      <c r="BA144" s="41">
        <f t="shared" si="100"/>
        <v>76.099999999999994</v>
      </c>
      <c r="BB144" s="7">
        <f t="shared" si="101"/>
        <v>20090.399999999998</v>
      </c>
      <c r="BC144" s="6">
        <v>0</v>
      </c>
      <c r="BD144" s="87">
        <f t="shared" si="102"/>
        <v>20090.399999999998</v>
      </c>
      <c r="BE144" s="58">
        <f t="shared" si="103"/>
        <v>0.79999999999999716</v>
      </c>
      <c r="BF144" s="11">
        <f t="shared" si="104"/>
        <v>211.19999999999709</v>
      </c>
    </row>
    <row r="145" spans="1:59" x14ac:dyDescent="0.25">
      <c r="A145" s="12" t="s">
        <v>238</v>
      </c>
      <c r="B145" s="3" t="s">
        <v>239</v>
      </c>
      <c r="C145" s="3" t="s">
        <v>397</v>
      </c>
      <c r="D145" s="47" t="s">
        <v>240</v>
      </c>
      <c r="E145" s="47">
        <v>3</v>
      </c>
      <c r="F145" s="47">
        <v>316</v>
      </c>
      <c r="G145" s="48" t="s">
        <v>244</v>
      </c>
      <c r="H145" s="42">
        <v>11.1</v>
      </c>
      <c r="I145" s="43">
        <v>0</v>
      </c>
      <c r="J145" s="41">
        <f t="shared" si="84"/>
        <v>11.1</v>
      </c>
      <c r="K145" s="67">
        <v>0</v>
      </c>
      <c r="L145" s="68">
        <v>0</v>
      </c>
      <c r="M145" s="38">
        <v>0</v>
      </c>
      <c r="N145" s="43">
        <v>4</v>
      </c>
      <c r="O145" s="43">
        <v>72</v>
      </c>
      <c r="P145" s="41">
        <f t="shared" si="85"/>
        <v>87.1</v>
      </c>
      <c r="Q145" s="69">
        <v>7.1</v>
      </c>
      <c r="R145" s="4">
        <v>264</v>
      </c>
      <c r="S145" s="41">
        <f t="shared" si="86"/>
        <v>87.1</v>
      </c>
      <c r="T145" s="7">
        <f t="shared" si="87"/>
        <v>22994.399999999998</v>
      </c>
      <c r="U145" s="6">
        <f t="shared" si="88"/>
        <v>1421.0539199999998</v>
      </c>
      <c r="V145" s="87">
        <f t="shared" si="89"/>
        <v>24415.453919999996</v>
      </c>
      <c r="W145" s="58">
        <v>0</v>
      </c>
      <c r="X145" s="11">
        <v>0</v>
      </c>
      <c r="Y145" s="42">
        <v>32</v>
      </c>
      <c r="Z145" s="43"/>
      <c r="AA145" s="41">
        <f t="shared" si="90"/>
        <v>32</v>
      </c>
      <c r="AB145" s="67"/>
      <c r="AC145" s="68"/>
      <c r="AD145" s="38">
        <v>0</v>
      </c>
      <c r="AE145" s="43">
        <v>2.6</v>
      </c>
      <c r="AF145" s="43">
        <v>53</v>
      </c>
      <c r="AG145" s="41">
        <f t="shared" si="91"/>
        <v>87.6</v>
      </c>
      <c r="AH145" s="69">
        <v>7.1</v>
      </c>
      <c r="AI145" s="4">
        <v>264</v>
      </c>
      <c r="AJ145" s="41">
        <f t="shared" si="92"/>
        <v>87.6</v>
      </c>
      <c r="AK145" s="7">
        <f t="shared" si="93"/>
        <v>23126.399999999998</v>
      </c>
      <c r="AL145" s="6">
        <v>0</v>
      </c>
      <c r="AM145" s="87">
        <f t="shared" si="94"/>
        <v>23126.399999999998</v>
      </c>
      <c r="AN145" s="58">
        <f t="shared" si="95"/>
        <v>0.5</v>
      </c>
      <c r="AO145" s="11">
        <f t="shared" si="96"/>
        <v>132</v>
      </c>
      <c r="AP145" s="42">
        <v>28</v>
      </c>
      <c r="AQ145" s="43">
        <v>0</v>
      </c>
      <c r="AR145" s="41">
        <f t="shared" si="97"/>
        <v>28</v>
      </c>
      <c r="AS145" s="67">
        <v>0</v>
      </c>
      <c r="AT145" s="68">
        <v>0</v>
      </c>
      <c r="AU145" s="38">
        <f t="shared" si="98"/>
        <v>0</v>
      </c>
      <c r="AV145" s="43">
        <v>2</v>
      </c>
      <c r="AW145" s="43">
        <v>52.6</v>
      </c>
      <c r="AX145" s="41">
        <f t="shared" si="99"/>
        <v>82.6</v>
      </c>
      <c r="AY145" s="69">
        <v>11.1</v>
      </c>
      <c r="AZ145" s="4">
        <v>264</v>
      </c>
      <c r="BA145" s="41">
        <f t="shared" si="100"/>
        <v>82.6</v>
      </c>
      <c r="BB145" s="7">
        <f t="shared" si="101"/>
        <v>21806.399999999998</v>
      </c>
      <c r="BC145" s="6">
        <v>0</v>
      </c>
      <c r="BD145" s="87">
        <f t="shared" si="102"/>
        <v>21806.399999999998</v>
      </c>
      <c r="BE145" s="58">
        <f t="shared" si="103"/>
        <v>-5</v>
      </c>
      <c r="BF145" s="11">
        <f t="shared" si="104"/>
        <v>-1320</v>
      </c>
    </row>
    <row r="146" spans="1:59" ht="15.75" x14ac:dyDescent="0.25">
      <c r="A146" s="12" t="s">
        <v>245</v>
      </c>
      <c r="B146" s="3" t="s">
        <v>246</v>
      </c>
      <c r="C146" s="3" t="s">
        <v>397</v>
      </c>
      <c r="D146" s="47" t="s">
        <v>240</v>
      </c>
      <c r="E146" s="47">
        <v>3</v>
      </c>
      <c r="F146" s="47">
        <v>317</v>
      </c>
      <c r="G146" s="48" t="s">
        <v>247</v>
      </c>
      <c r="H146" s="42">
        <v>39.700000000000003</v>
      </c>
      <c r="I146" s="43">
        <v>0</v>
      </c>
      <c r="J146" s="41">
        <f t="shared" si="84"/>
        <v>39.700000000000003</v>
      </c>
      <c r="K146" s="67">
        <v>0</v>
      </c>
      <c r="L146" s="68">
        <v>0</v>
      </c>
      <c r="M146" s="38">
        <v>0</v>
      </c>
      <c r="N146" s="43">
        <v>4</v>
      </c>
      <c r="O146" s="43">
        <v>277</v>
      </c>
      <c r="P146" s="41">
        <f t="shared" si="85"/>
        <v>320.7</v>
      </c>
      <c r="Q146" s="69">
        <v>0</v>
      </c>
      <c r="R146" s="4">
        <v>264</v>
      </c>
      <c r="S146" s="41">
        <f t="shared" si="86"/>
        <v>320.7</v>
      </c>
      <c r="T146" s="7">
        <f t="shared" si="87"/>
        <v>84664.8</v>
      </c>
      <c r="U146" s="6">
        <f t="shared" si="88"/>
        <v>5232.2846399999999</v>
      </c>
      <c r="V146" s="87">
        <f t="shared" si="89"/>
        <v>89897.084640000001</v>
      </c>
      <c r="W146" s="58">
        <v>1</v>
      </c>
      <c r="X146" s="11">
        <v>264</v>
      </c>
      <c r="Y146" s="42">
        <v>59.1</v>
      </c>
      <c r="Z146" s="43"/>
      <c r="AA146" s="41">
        <f t="shared" si="90"/>
        <v>59.1</v>
      </c>
      <c r="AB146" s="67"/>
      <c r="AC146" s="68"/>
      <c r="AD146" s="38">
        <v>0</v>
      </c>
      <c r="AE146" s="43">
        <v>2.5</v>
      </c>
      <c r="AF146" s="43">
        <v>259.10000000000002</v>
      </c>
      <c r="AG146" s="41">
        <f t="shared" si="91"/>
        <v>320.70000000000005</v>
      </c>
      <c r="AH146" s="69"/>
      <c r="AI146" s="4">
        <v>264</v>
      </c>
      <c r="AJ146" s="41">
        <f t="shared" si="92"/>
        <v>320.70000000000005</v>
      </c>
      <c r="AK146" s="7">
        <f t="shared" si="93"/>
        <v>84664.800000000017</v>
      </c>
      <c r="AL146" s="6">
        <v>0</v>
      </c>
      <c r="AM146" s="87">
        <f t="shared" si="94"/>
        <v>84664.800000000017</v>
      </c>
      <c r="AN146" s="58">
        <f t="shared" si="95"/>
        <v>0</v>
      </c>
      <c r="AO146" s="11">
        <f t="shared" si="96"/>
        <v>0</v>
      </c>
      <c r="AP146" s="42">
        <v>60.3</v>
      </c>
      <c r="AQ146" s="43">
        <v>0</v>
      </c>
      <c r="AR146" s="41">
        <f t="shared" si="97"/>
        <v>60.3</v>
      </c>
      <c r="AS146" s="67">
        <v>0</v>
      </c>
      <c r="AT146" s="68">
        <v>0</v>
      </c>
      <c r="AU146" s="38">
        <f t="shared" si="98"/>
        <v>0</v>
      </c>
      <c r="AV146" s="43">
        <v>2.6</v>
      </c>
      <c r="AW146" s="43">
        <v>264.39999999999998</v>
      </c>
      <c r="AX146" s="41">
        <f t="shared" si="99"/>
        <v>327.29999999999995</v>
      </c>
      <c r="AY146" s="69">
        <v>0</v>
      </c>
      <c r="AZ146" s="4">
        <v>264</v>
      </c>
      <c r="BA146" s="41">
        <f t="shared" si="100"/>
        <v>327.29999999999995</v>
      </c>
      <c r="BB146" s="7">
        <f t="shared" si="101"/>
        <v>86407.199999999983</v>
      </c>
      <c r="BC146" s="6">
        <v>0</v>
      </c>
      <c r="BD146" s="117">
        <f t="shared" si="102"/>
        <v>86407.199999999983</v>
      </c>
      <c r="BE146" s="58">
        <f t="shared" si="103"/>
        <v>6.5999999999999091</v>
      </c>
      <c r="BF146" s="11">
        <f>BB146-AK146</f>
        <v>1742.3999999999651</v>
      </c>
      <c r="BG146" s="119">
        <v>84664.8</v>
      </c>
    </row>
    <row r="147" spans="1:59" x14ac:dyDescent="0.25">
      <c r="A147" s="46" t="s">
        <v>267</v>
      </c>
      <c r="B147" s="47" t="s">
        <v>268</v>
      </c>
      <c r="C147" s="3" t="s">
        <v>397</v>
      </c>
      <c r="D147" s="47" t="s">
        <v>269</v>
      </c>
      <c r="E147" s="47">
        <v>4</v>
      </c>
      <c r="F147" s="47">
        <v>10</v>
      </c>
      <c r="G147" s="48" t="s">
        <v>270</v>
      </c>
      <c r="H147" s="42">
        <v>54.5</v>
      </c>
      <c r="I147" s="43">
        <v>5.7</v>
      </c>
      <c r="J147" s="41">
        <f t="shared" si="84"/>
        <v>60.2</v>
      </c>
      <c r="K147" s="67">
        <v>0</v>
      </c>
      <c r="L147" s="68">
        <v>0</v>
      </c>
      <c r="M147" s="38">
        <v>0</v>
      </c>
      <c r="N147" s="43">
        <v>2.1</v>
      </c>
      <c r="O147" s="43">
        <v>51.8</v>
      </c>
      <c r="P147" s="41">
        <f t="shared" si="85"/>
        <v>114.1</v>
      </c>
      <c r="Q147" s="69">
        <v>0</v>
      </c>
      <c r="R147" s="4">
        <v>264</v>
      </c>
      <c r="S147" s="41">
        <f t="shared" si="86"/>
        <v>114.1</v>
      </c>
      <c r="T147" s="7">
        <f t="shared" si="87"/>
        <v>30122.399999999998</v>
      </c>
      <c r="U147" s="6">
        <f t="shared" si="88"/>
        <v>1861.56432</v>
      </c>
      <c r="V147" s="87">
        <f t="shared" si="89"/>
        <v>31983.964319999999</v>
      </c>
      <c r="W147" s="58">
        <v>0</v>
      </c>
      <c r="X147" s="11">
        <v>0</v>
      </c>
      <c r="Y147" s="42">
        <v>54.5</v>
      </c>
      <c r="Z147" s="43">
        <v>5.7</v>
      </c>
      <c r="AA147" s="41">
        <f t="shared" si="90"/>
        <v>60.2</v>
      </c>
      <c r="AB147" s="67"/>
      <c r="AC147" s="68"/>
      <c r="AD147" s="38">
        <v>0</v>
      </c>
      <c r="AE147" s="43">
        <v>2.1</v>
      </c>
      <c r="AF147" s="43">
        <v>51.8</v>
      </c>
      <c r="AG147" s="41">
        <f t="shared" si="91"/>
        <v>114.1</v>
      </c>
      <c r="AH147" s="69"/>
      <c r="AI147" s="4">
        <v>264</v>
      </c>
      <c r="AJ147" s="41">
        <f t="shared" si="92"/>
        <v>114.1</v>
      </c>
      <c r="AK147" s="7">
        <f t="shared" si="93"/>
        <v>30122.399999999998</v>
      </c>
      <c r="AL147" s="6">
        <v>0</v>
      </c>
      <c r="AM147" s="87">
        <f t="shared" si="94"/>
        <v>30122.399999999998</v>
      </c>
      <c r="AN147" s="58">
        <f t="shared" si="95"/>
        <v>0</v>
      </c>
      <c r="AO147" s="11">
        <f t="shared" si="96"/>
        <v>0</v>
      </c>
      <c r="AP147" s="42">
        <v>54.5</v>
      </c>
      <c r="AQ147" s="43">
        <v>5.7</v>
      </c>
      <c r="AR147" s="41">
        <f t="shared" si="97"/>
        <v>60.2</v>
      </c>
      <c r="AS147" s="67">
        <v>0</v>
      </c>
      <c r="AT147" s="68">
        <v>0</v>
      </c>
      <c r="AU147" s="38">
        <f t="shared" si="98"/>
        <v>0</v>
      </c>
      <c r="AV147" s="43">
        <v>2.1</v>
      </c>
      <c r="AW147" s="43">
        <v>51.8</v>
      </c>
      <c r="AX147" s="41">
        <f t="shared" si="99"/>
        <v>114.1</v>
      </c>
      <c r="AY147" s="69">
        <v>0</v>
      </c>
      <c r="AZ147" s="4">
        <v>264</v>
      </c>
      <c r="BA147" s="41">
        <f t="shared" si="100"/>
        <v>114.1</v>
      </c>
      <c r="BB147" s="7">
        <f t="shared" si="101"/>
        <v>30122.399999999998</v>
      </c>
      <c r="BC147" s="6">
        <v>0</v>
      </c>
      <c r="BD147" s="87">
        <f t="shared" si="102"/>
        <v>30122.399999999998</v>
      </c>
      <c r="BE147" s="58">
        <f t="shared" si="103"/>
        <v>0</v>
      </c>
      <c r="BF147" s="11">
        <f t="shared" si="104"/>
        <v>0</v>
      </c>
    </row>
    <row r="148" spans="1:59" x14ac:dyDescent="0.25">
      <c r="A148" s="12" t="s">
        <v>288</v>
      </c>
      <c r="B148" s="3" t="s">
        <v>289</v>
      </c>
      <c r="C148" s="3" t="s">
        <v>397</v>
      </c>
      <c r="D148" s="3" t="s">
        <v>269</v>
      </c>
      <c r="E148" s="3">
        <v>4</v>
      </c>
      <c r="F148" s="3">
        <v>70</v>
      </c>
      <c r="G148" s="15" t="s">
        <v>290</v>
      </c>
      <c r="H148" s="42">
        <v>13</v>
      </c>
      <c r="I148" s="43">
        <v>161.9</v>
      </c>
      <c r="J148" s="41">
        <f t="shared" si="84"/>
        <v>174.9</v>
      </c>
      <c r="K148" s="67">
        <v>0</v>
      </c>
      <c r="L148" s="68">
        <v>0</v>
      </c>
      <c r="M148" s="38">
        <v>0</v>
      </c>
      <c r="N148" s="43">
        <v>1.4</v>
      </c>
      <c r="O148" s="43">
        <v>4.4000000000000004</v>
      </c>
      <c r="P148" s="41">
        <f t="shared" si="85"/>
        <v>180.70000000000002</v>
      </c>
      <c r="Q148" s="69">
        <v>0</v>
      </c>
      <c r="R148" s="4">
        <v>264</v>
      </c>
      <c r="S148" s="41">
        <f t="shared" si="86"/>
        <v>180.70000000000002</v>
      </c>
      <c r="T148" s="7">
        <f>SUM(R148*S148)</f>
        <v>47704.800000000003</v>
      </c>
      <c r="U148" s="6">
        <f t="shared" si="88"/>
        <v>2948.1566400000002</v>
      </c>
      <c r="V148" s="87">
        <f t="shared" si="89"/>
        <v>50652.956640000004</v>
      </c>
      <c r="W148" s="58">
        <v>0</v>
      </c>
      <c r="X148" s="11">
        <v>0</v>
      </c>
      <c r="Y148" s="42">
        <v>22.2</v>
      </c>
      <c r="Z148" s="43">
        <v>152.9</v>
      </c>
      <c r="AA148" s="41">
        <f t="shared" si="90"/>
        <v>175.1</v>
      </c>
      <c r="AB148" s="67"/>
      <c r="AC148" s="68"/>
      <c r="AD148" s="38">
        <v>0</v>
      </c>
      <c r="AE148" s="43">
        <v>1.2</v>
      </c>
      <c r="AF148" s="43">
        <v>4.4000000000000004</v>
      </c>
      <c r="AG148" s="41">
        <f t="shared" si="91"/>
        <v>180.7</v>
      </c>
      <c r="AH148" s="69"/>
      <c r="AI148" s="4">
        <v>264</v>
      </c>
      <c r="AJ148" s="41">
        <f t="shared" si="92"/>
        <v>180.7</v>
      </c>
      <c r="AK148" s="7">
        <f>SUM(AI148*AJ148)</f>
        <v>47704.799999999996</v>
      </c>
      <c r="AL148" s="6">
        <v>0</v>
      </c>
      <c r="AM148" s="87">
        <f t="shared" si="94"/>
        <v>47704.799999999996</v>
      </c>
      <c r="AN148" s="58">
        <f t="shared" si="95"/>
        <v>0</v>
      </c>
      <c r="AO148" s="11">
        <f t="shared" si="96"/>
        <v>0</v>
      </c>
      <c r="AP148" s="42">
        <v>22.2</v>
      </c>
      <c r="AQ148" s="43">
        <v>152.9</v>
      </c>
      <c r="AR148" s="41">
        <f t="shared" si="97"/>
        <v>175.1</v>
      </c>
      <c r="AS148" s="67">
        <v>0</v>
      </c>
      <c r="AT148" s="68">
        <v>0</v>
      </c>
      <c r="AU148" s="38">
        <f t="shared" si="98"/>
        <v>0</v>
      </c>
      <c r="AV148" s="43">
        <v>1.2</v>
      </c>
      <c r="AW148" s="43">
        <v>4.4000000000000004</v>
      </c>
      <c r="AX148" s="41">
        <f t="shared" si="99"/>
        <v>180.7</v>
      </c>
      <c r="AY148" s="69">
        <v>0</v>
      </c>
      <c r="AZ148" s="4">
        <v>264</v>
      </c>
      <c r="BA148" s="41">
        <f t="shared" si="100"/>
        <v>180.7</v>
      </c>
      <c r="BB148" s="7">
        <f>SUM(AZ148*BA148)</f>
        <v>47704.799999999996</v>
      </c>
      <c r="BC148" s="6">
        <v>0</v>
      </c>
      <c r="BD148" s="87">
        <f t="shared" si="102"/>
        <v>47704.799999999996</v>
      </c>
      <c r="BE148" s="58">
        <f t="shared" si="103"/>
        <v>0</v>
      </c>
      <c r="BF148" s="11">
        <f t="shared" si="104"/>
        <v>0</v>
      </c>
    </row>
    <row r="149" spans="1:59" x14ac:dyDescent="0.25">
      <c r="A149" s="12" t="s">
        <v>277</v>
      </c>
      <c r="B149" s="3" t="s">
        <v>278</v>
      </c>
      <c r="C149" s="3" t="s">
        <v>397</v>
      </c>
      <c r="D149" s="3" t="s">
        <v>269</v>
      </c>
      <c r="E149" s="3">
        <v>4</v>
      </c>
      <c r="F149" s="3">
        <v>71</v>
      </c>
      <c r="G149" s="15" t="s">
        <v>403</v>
      </c>
      <c r="H149" s="42">
        <v>33.200000000000003</v>
      </c>
      <c r="I149" s="43">
        <v>6.2</v>
      </c>
      <c r="J149" s="41">
        <f t="shared" si="84"/>
        <v>39.400000000000006</v>
      </c>
      <c r="K149" s="67">
        <v>0</v>
      </c>
      <c r="L149" s="68">
        <v>0</v>
      </c>
      <c r="M149" s="38">
        <v>0</v>
      </c>
      <c r="N149" s="43">
        <v>7.8</v>
      </c>
      <c r="O149" s="43">
        <v>138.9</v>
      </c>
      <c r="P149" s="41">
        <f t="shared" si="85"/>
        <v>186.10000000000002</v>
      </c>
      <c r="Q149" s="69">
        <v>0</v>
      </c>
      <c r="R149" s="4">
        <v>264</v>
      </c>
      <c r="S149" s="41">
        <f t="shared" si="86"/>
        <v>186.10000000000002</v>
      </c>
      <c r="T149" s="7">
        <f t="shared" ref="T149:T180" si="105">R149*S149</f>
        <v>49130.400000000009</v>
      </c>
      <c r="U149" s="6">
        <f t="shared" si="88"/>
        <v>3036.2587200000007</v>
      </c>
      <c r="V149" s="87">
        <f t="shared" si="89"/>
        <v>52166.658720000007</v>
      </c>
      <c r="W149" s="58">
        <v>0</v>
      </c>
      <c r="X149" s="11">
        <v>0</v>
      </c>
      <c r="Y149" s="42">
        <v>40.9</v>
      </c>
      <c r="Z149" s="43">
        <v>6.2</v>
      </c>
      <c r="AA149" s="41">
        <f t="shared" si="90"/>
        <v>47.1</v>
      </c>
      <c r="AB149" s="67"/>
      <c r="AC149" s="68"/>
      <c r="AD149" s="38">
        <v>0</v>
      </c>
      <c r="AE149" s="43">
        <v>7.8</v>
      </c>
      <c r="AF149" s="43">
        <v>131.30000000000001</v>
      </c>
      <c r="AG149" s="41">
        <f t="shared" si="91"/>
        <v>186.20000000000002</v>
      </c>
      <c r="AH149" s="69"/>
      <c r="AI149" s="4">
        <v>264</v>
      </c>
      <c r="AJ149" s="41">
        <f t="shared" si="92"/>
        <v>186.20000000000002</v>
      </c>
      <c r="AK149" s="7">
        <f t="shared" ref="AK149:AK180" si="106">AI149*AJ149</f>
        <v>49156.800000000003</v>
      </c>
      <c r="AL149" s="6">
        <v>0</v>
      </c>
      <c r="AM149" s="87">
        <f t="shared" si="94"/>
        <v>49156.800000000003</v>
      </c>
      <c r="AN149" s="58">
        <f t="shared" si="95"/>
        <v>9.9999999999994316E-2</v>
      </c>
      <c r="AO149" s="11">
        <f t="shared" si="96"/>
        <v>26.399999999994179</v>
      </c>
      <c r="AP149" s="42">
        <v>40.9</v>
      </c>
      <c r="AQ149" s="43">
        <v>6.2</v>
      </c>
      <c r="AR149" s="41">
        <f t="shared" si="97"/>
        <v>47.1</v>
      </c>
      <c r="AS149" s="67">
        <v>0</v>
      </c>
      <c r="AT149" s="68">
        <v>0</v>
      </c>
      <c r="AU149" s="38">
        <f t="shared" si="98"/>
        <v>0</v>
      </c>
      <c r="AV149" s="43">
        <v>7.8</v>
      </c>
      <c r="AW149" s="43">
        <v>131.80000000000001</v>
      </c>
      <c r="AX149" s="41">
        <f t="shared" si="99"/>
        <v>186.70000000000002</v>
      </c>
      <c r="AY149" s="69">
        <v>0</v>
      </c>
      <c r="AZ149" s="4">
        <v>264</v>
      </c>
      <c r="BA149" s="41">
        <f t="shared" si="100"/>
        <v>186.70000000000002</v>
      </c>
      <c r="BB149" s="7">
        <f t="shared" ref="BB149:BB180" si="107">AZ149*BA149</f>
        <v>49288.800000000003</v>
      </c>
      <c r="BC149" s="6">
        <v>0</v>
      </c>
      <c r="BD149" s="87">
        <f t="shared" si="102"/>
        <v>49288.800000000003</v>
      </c>
      <c r="BE149" s="58">
        <f t="shared" si="103"/>
        <v>0.5</v>
      </c>
      <c r="BF149" s="11">
        <f t="shared" si="104"/>
        <v>132</v>
      </c>
    </row>
    <row r="150" spans="1:59" x14ac:dyDescent="0.25">
      <c r="A150" s="12" t="s">
        <v>274</v>
      </c>
      <c r="B150" s="3" t="s">
        <v>275</v>
      </c>
      <c r="C150" s="3" t="s">
        <v>397</v>
      </c>
      <c r="D150" s="3" t="s">
        <v>269</v>
      </c>
      <c r="E150" s="3">
        <v>4</v>
      </c>
      <c r="F150" s="3">
        <v>151</v>
      </c>
      <c r="G150" s="15" t="s">
        <v>276</v>
      </c>
      <c r="H150" s="42">
        <v>50.7</v>
      </c>
      <c r="I150" s="43">
        <v>43.6</v>
      </c>
      <c r="J150" s="41">
        <f t="shared" si="84"/>
        <v>94.300000000000011</v>
      </c>
      <c r="K150" s="67">
        <v>0</v>
      </c>
      <c r="L150" s="68">
        <v>0</v>
      </c>
      <c r="M150" s="38">
        <v>0</v>
      </c>
      <c r="N150" s="43">
        <v>1.5</v>
      </c>
      <c r="O150" s="43">
        <v>102.5</v>
      </c>
      <c r="P150" s="41">
        <f t="shared" si="85"/>
        <v>198.3</v>
      </c>
      <c r="Q150" s="69">
        <v>29.5</v>
      </c>
      <c r="R150" s="4">
        <v>264</v>
      </c>
      <c r="S150" s="41">
        <f t="shared" si="86"/>
        <v>198.3</v>
      </c>
      <c r="T150" s="7">
        <f t="shared" si="105"/>
        <v>52351.200000000004</v>
      </c>
      <c r="U150" s="6">
        <f t="shared" si="88"/>
        <v>3235.3041600000001</v>
      </c>
      <c r="V150" s="87">
        <f t="shared" si="89"/>
        <v>55586.504160000004</v>
      </c>
      <c r="W150" s="58">
        <v>0</v>
      </c>
      <c r="X150" s="11">
        <v>0</v>
      </c>
      <c r="Y150" s="42">
        <v>71</v>
      </c>
      <c r="Z150" s="43">
        <v>41.7</v>
      </c>
      <c r="AA150" s="41">
        <f t="shared" si="90"/>
        <v>112.7</v>
      </c>
      <c r="AB150" s="67"/>
      <c r="AC150" s="68"/>
      <c r="AD150" s="38">
        <v>0</v>
      </c>
      <c r="AE150" s="43">
        <v>2.4</v>
      </c>
      <c r="AF150" s="43">
        <v>83.2</v>
      </c>
      <c r="AG150" s="41">
        <f t="shared" si="91"/>
        <v>198.3</v>
      </c>
      <c r="AH150" s="69">
        <v>26.1</v>
      </c>
      <c r="AI150" s="4">
        <v>264</v>
      </c>
      <c r="AJ150" s="41">
        <f t="shared" si="92"/>
        <v>198.3</v>
      </c>
      <c r="AK150" s="7">
        <f t="shared" si="106"/>
        <v>52351.200000000004</v>
      </c>
      <c r="AL150" s="6">
        <v>0</v>
      </c>
      <c r="AM150" s="87">
        <f t="shared" si="94"/>
        <v>52351.200000000004</v>
      </c>
      <c r="AN150" s="58">
        <f t="shared" si="95"/>
        <v>0</v>
      </c>
      <c r="AO150" s="11">
        <f t="shared" si="96"/>
        <v>0</v>
      </c>
      <c r="AP150" s="42">
        <v>70.2</v>
      </c>
      <c r="AQ150" s="43">
        <v>41.5</v>
      </c>
      <c r="AR150" s="41">
        <f t="shared" si="97"/>
        <v>111.7</v>
      </c>
      <c r="AS150" s="67">
        <v>0</v>
      </c>
      <c r="AT150" s="68">
        <v>0</v>
      </c>
      <c r="AU150" s="38">
        <f t="shared" si="98"/>
        <v>0</v>
      </c>
      <c r="AV150" s="43">
        <v>2.4</v>
      </c>
      <c r="AW150" s="43">
        <v>84.1</v>
      </c>
      <c r="AX150" s="41">
        <f t="shared" si="99"/>
        <v>198.2</v>
      </c>
      <c r="AY150" s="69">
        <v>26.1</v>
      </c>
      <c r="AZ150" s="4">
        <v>264</v>
      </c>
      <c r="BA150" s="41">
        <f t="shared" si="100"/>
        <v>198.2</v>
      </c>
      <c r="BB150" s="7">
        <f t="shared" si="107"/>
        <v>52324.799999999996</v>
      </c>
      <c r="BC150" s="6">
        <v>0</v>
      </c>
      <c r="BD150" s="87">
        <f t="shared" si="102"/>
        <v>52324.799999999996</v>
      </c>
      <c r="BE150" s="58">
        <f t="shared" si="103"/>
        <v>-0.10000000000002274</v>
      </c>
      <c r="BF150" s="11">
        <f t="shared" si="104"/>
        <v>-26.400000000008731</v>
      </c>
    </row>
    <row r="151" spans="1:59" x14ac:dyDescent="0.25">
      <c r="A151" s="12" t="s">
        <v>279</v>
      </c>
      <c r="B151" s="3" t="s">
        <v>280</v>
      </c>
      <c r="C151" s="3" t="s">
        <v>397</v>
      </c>
      <c r="D151" s="3" t="s">
        <v>269</v>
      </c>
      <c r="E151" s="3">
        <v>4</v>
      </c>
      <c r="F151" s="3">
        <v>162</v>
      </c>
      <c r="G151" s="15" t="s">
        <v>281</v>
      </c>
      <c r="H151" s="42">
        <v>44.2</v>
      </c>
      <c r="I151" s="43">
        <v>11.8</v>
      </c>
      <c r="J151" s="41">
        <f t="shared" si="84"/>
        <v>56</v>
      </c>
      <c r="K151" s="67">
        <v>0</v>
      </c>
      <c r="L151" s="68">
        <v>0</v>
      </c>
      <c r="M151" s="38">
        <v>0</v>
      </c>
      <c r="N151" s="43">
        <v>3.3</v>
      </c>
      <c r="O151" s="43">
        <v>66.7</v>
      </c>
      <c r="P151" s="41">
        <f t="shared" si="85"/>
        <v>126</v>
      </c>
      <c r="Q151" s="69">
        <v>0</v>
      </c>
      <c r="R151" s="4">
        <v>264</v>
      </c>
      <c r="S151" s="41">
        <f t="shared" si="86"/>
        <v>126</v>
      </c>
      <c r="T151" s="7">
        <f t="shared" si="105"/>
        <v>33264</v>
      </c>
      <c r="U151" s="6">
        <f t="shared" si="88"/>
        <v>2055.7152000000001</v>
      </c>
      <c r="V151" s="87">
        <f t="shared" si="89"/>
        <v>35319.715199999999</v>
      </c>
      <c r="W151" s="58">
        <v>0</v>
      </c>
      <c r="X151" s="11">
        <v>0</v>
      </c>
      <c r="Y151" s="42">
        <v>47.2</v>
      </c>
      <c r="Z151" s="43">
        <v>8.9</v>
      </c>
      <c r="AA151" s="41">
        <f t="shared" si="90"/>
        <v>56.1</v>
      </c>
      <c r="AB151" s="67"/>
      <c r="AC151" s="68"/>
      <c r="AD151" s="38">
        <v>0</v>
      </c>
      <c r="AE151" s="43">
        <v>3.3</v>
      </c>
      <c r="AF151" s="43">
        <v>66.7</v>
      </c>
      <c r="AG151" s="41">
        <f t="shared" si="91"/>
        <v>126.1</v>
      </c>
      <c r="AH151" s="69"/>
      <c r="AI151" s="4">
        <v>264</v>
      </c>
      <c r="AJ151" s="41">
        <f t="shared" si="92"/>
        <v>126.1</v>
      </c>
      <c r="AK151" s="7">
        <f t="shared" si="106"/>
        <v>33290.400000000001</v>
      </c>
      <c r="AL151" s="6">
        <v>0</v>
      </c>
      <c r="AM151" s="87">
        <f t="shared" si="94"/>
        <v>33290.400000000001</v>
      </c>
      <c r="AN151" s="58">
        <f t="shared" si="95"/>
        <v>9.9999999999994316E-2</v>
      </c>
      <c r="AO151" s="11">
        <f t="shared" si="96"/>
        <v>26.400000000001455</v>
      </c>
      <c r="AP151" s="42">
        <v>47.2</v>
      </c>
      <c r="AQ151" s="43">
        <v>8.9</v>
      </c>
      <c r="AR151" s="41">
        <f t="shared" si="97"/>
        <v>56.1</v>
      </c>
      <c r="AS151" s="67">
        <v>0</v>
      </c>
      <c r="AT151" s="68">
        <v>0</v>
      </c>
      <c r="AU151" s="38">
        <f t="shared" si="98"/>
        <v>0</v>
      </c>
      <c r="AV151" s="43">
        <v>3.3</v>
      </c>
      <c r="AW151" s="43">
        <v>66.7</v>
      </c>
      <c r="AX151" s="41">
        <f t="shared" si="99"/>
        <v>126.1</v>
      </c>
      <c r="AY151" s="69">
        <v>0</v>
      </c>
      <c r="AZ151" s="4">
        <v>264</v>
      </c>
      <c r="BA151" s="41">
        <f t="shared" si="100"/>
        <v>126.1</v>
      </c>
      <c r="BB151" s="7">
        <f t="shared" si="107"/>
        <v>33290.400000000001</v>
      </c>
      <c r="BC151" s="6">
        <v>0</v>
      </c>
      <c r="BD151" s="87">
        <f t="shared" si="102"/>
        <v>33290.400000000001</v>
      </c>
      <c r="BE151" s="58">
        <f t="shared" si="103"/>
        <v>0</v>
      </c>
      <c r="BF151" s="11">
        <f t="shared" si="104"/>
        <v>0</v>
      </c>
    </row>
    <row r="152" spans="1:59" x14ac:dyDescent="0.25">
      <c r="A152" s="12" t="s">
        <v>312</v>
      </c>
      <c r="B152" s="3" t="s">
        <v>313</v>
      </c>
      <c r="C152" s="3" t="s">
        <v>397</v>
      </c>
      <c r="D152" s="47" t="s">
        <v>269</v>
      </c>
      <c r="E152" s="3">
        <v>4</v>
      </c>
      <c r="F152" s="3">
        <v>193</v>
      </c>
      <c r="G152" s="15" t="s">
        <v>405</v>
      </c>
      <c r="H152" s="42">
        <v>20.3</v>
      </c>
      <c r="I152" s="43">
        <v>271.7</v>
      </c>
      <c r="J152" s="41">
        <f t="shared" si="84"/>
        <v>292</v>
      </c>
      <c r="K152" s="67">
        <v>0</v>
      </c>
      <c r="L152" s="68">
        <v>0</v>
      </c>
      <c r="M152" s="38">
        <v>0</v>
      </c>
      <c r="N152" s="43">
        <v>4.4000000000000004</v>
      </c>
      <c r="O152" s="43">
        <v>31.9</v>
      </c>
      <c r="P152" s="41">
        <f t="shared" si="85"/>
        <v>328.29999999999995</v>
      </c>
      <c r="Q152" s="69">
        <v>4</v>
      </c>
      <c r="R152" s="4">
        <v>264</v>
      </c>
      <c r="S152" s="41">
        <f t="shared" si="86"/>
        <v>328.29999999999995</v>
      </c>
      <c r="T152" s="7">
        <f t="shared" si="105"/>
        <v>86671.199999999983</v>
      </c>
      <c r="U152" s="6">
        <f t="shared" si="88"/>
        <v>5356.2801599999993</v>
      </c>
      <c r="V152" s="87">
        <f t="shared" si="89"/>
        <v>92027.480159999977</v>
      </c>
      <c r="W152" s="58">
        <v>0</v>
      </c>
      <c r="X152" s="11">
        <v>0</v>
      </c>
      <c r="Y152" s="42">
        <v>20.3</v>
      </c>
      <c r="Z152" s="43">
        <v>271.7</v>
      </c>
      <c r="AA152" s="41">
        <f t="shared" si="90"/>
        <v>292</v>
      </c>
      <c r="AB152" s="67"/>
      <c r="AC152" s="68"/>
      <c r="AD152" s="38">
        <v>0</v>
      </c>
      <c r="AE152" s="43">
        <v>4.4000000000000004</v>
      </c>
      <c r="AF152" s="43">
        <v>31.9</v>
      </c>
      <c r="AG152" s="41">
        <f t="shared" si="91"/>
        <v>328.29999999999995</v>
      </c>
      <c r="AH152" s="69">
        <v>4</v>
      </c>
      <c r="AI152" s="4">
        <v>264</v>
      </c>
      <c r="AJ152" s="41">
        <f t="shared" si="92"/>
        <v>328.29999999999995</v>
      </c>
      <c r="AK152" s="7">
        <f t="shared" si="106"/>
        <v>86671.199999999983</v>
      </c>
      <c r="AL152" s="6">
        <v>0</v>
      </c>
      <c r="AM152" s="87">
        <f t="shared" si="94"/>
        <v>86671.199999999983</v>
      </c>
      <c r="AN152" s="58">
        <f t="shared" si="95"/>
        <v>0</v>
      </c>
      <c r="AO152" s="11">
        <f t="shared" si="96"/>
        <v>0</v>
      </c>
      <c r="AP152" s="42">
        <v>20.3</v>
      </c>
      <c r="AQ152" s="43">
        <v>271.7</v>
      </c>
      <c r="AR152" s="41">
        <f t="shared" si="97"/>
        <v>292</v>
      </c>
      <c r="AS152" s="67">
        <v>0</v>
      </c>
      <c r="AT152" s="68">
        <v>0</v>
      </c>
      <c r="AU152" s="38">
        <f t="shared" si="98"/>
        <v>0</v>
      </c>
      <c r="AV152" s="43">
        <v>4.4000000000000004</v>
      </c>
      <c r="AW152" s="43">
        <v>31.9</v>
      </c>
      <c r="AX152" s="41">
        <f t="shared" si="99"/>
        <v>328.29999999999995</v>
      </c>
      <c r="AY152" s="69">
        <v>4</v>
      </c>
      <c r="AZ152" s="4">
        <v>264</v>
      </c>
      <c r="BA152" s="41">
        <f t="shared" si="100"/>
        <v>328.29999999999995</v>
      </c>
      <c r="BB152" s="7">
        <f t="shared" si="107"/>
        <v>86671.199999999983</v>
      </c>
      <c r="BC152" s="6">
        <v>0</v>
      </c>
      <c r="BD152" s="87">
        <f t="shared" si="102"/>
        <v>86671.199999999983</v>
      </c>
      <c r="BE152" s="58">
        <f t="shared" si="103"/>
        <v>0</v>
      </c>
      <c r="BF152" s="11">
        <f t="shared" si="104"/>
        <v>0</v>
      </c>
    </row>
    <row r="153" spans="1:59" x14ac:dyDescent="0.25">
      <c r="A153" s="12" t="s">
        <v>339</v>
      </c>
      <c r="B153" s="3" t="s">
        <v>340</v>
      </c>
      <c r="C153" s="3" t="s">
        <v>397</v>
      </c>
      <c r="D153" s="47" t="s">
        <v>269</v>
      </c>
      <c r="E153" s="47">
        <v>4</v>
      </c>
      <c r="F153" s="47">
        <v>210</v>
      </c>
      <c r="G153" s="48" t="s">
        <v>341</v>
      </c>
      <c r="H153" s="42">
        <v>16.3</v>
      </c>
      <c r="I153" s="43">
        <v>112</v>
      </c>
      <c r="J153" s="41">
        <f t="shared" si="84"/>
        <v>128.30000000000001</v>
      </c>
      <c r="K153" s="67">
        <v>0</v>
      </c>
      <c r="L153" s="68">
        <v>0</v>
      </c>
      <c r="M153" s="38">
        <v>0</v>
      </c>
      <c r="N153" s="43">
        <v>1.1000000000000001</v>
      </c>
      <c r="O153" s="43">
        <v>5.7</v>
      </c>
      <c r="P153" s="41">
        <f t="shared" si="85"/>
        <v>135.1</v>
      </c>
      <c r="Q153" s="69">
        <v>18.5</v>
      </c>
      <c r="R153" s="4">
        <v>264</v>
      </c>
      <c r="S153" s="41">
        <f t="shared" si="86"/>
        <v>135.1</v>
      </c>
      <c r="T153" s="7">
        <f t="shared" si="105"/>
        <v>35666.400000000001</v>
      </c>
      <c r="U153" s="6">
        <f t="shared" si="88"/>
        <v>2204.18352</v>
      </c>
      <c r="V153" s="87">
        <f t="shared" si="89"/>
        <v>37870.58352</v>
      </c>
      <c r="W153" s="58">
        <v>0</v>
      </c>
      <c r="X153" s="11">
        <v>0</v>
      </c>
      <c r="Y153" s="42">
        <v>16.3</v>
      </c>
      <c r="Z153" s="43">
        <v>112</v>
      </c>
      <c r="AA153" s="41">
        <f t="shared" si="90"/>
        <v>128.30000000000001</v>
      </c>
      <c r="AB153" s="67"/>
      <c r="AC153" s="68"/>
      <c r="AD153" s="38">
        <v>0</v>
      </c>
      <c r="AE153" s="43">
        <v>1.1000000000000001</v>
      </c>
      <c r="AF153" s="43">
        <v>5.7</v>
      </c>
      <c r="AG153" s="41">
        <f t="shared" si="91"/>
        <v>135.1</v>
      </c>
      <c r="AH153" s="69">
        <v>18.5</v>
      </c>
      <c r="AI153" s="4">
        <v>264</v>
      </c>
      <c r="AJ153" s="41">
        <f t="shared" si="92"/>
        <v>135.1</v>
      </c>
      <c r="AK153" s="7">
        <f t="shared" si="106"/>
        <v>35666.400000000001</v>
      </c>
      <c r="AL153" s="6">
        <v>0</v>
      </c>
      <c r="AM153" s="87">
        <f t="shared" si="94"/>
        <v>35666.400000000001</v>
      </c>
      <c r="AN153" s="58">
        <f t="shared" si="95"/>
        <v>0</v>
      </c>
      <c r="AO153" s="11">
        <f t="shared" si="96"/>
        <v>0</v>
      </c>
      <c r="AP153" s="42">
        <v>19</v>
      </c>
      <c r="AQ153" s="43">
        <v>109.2</v>
      </c>
      <c r="AR153" s="41">
        <f t="shared" si="97"/>
        <v>128.19999999999999</v>
      </c>
      <c r="AS153" s="67">
        <v>0</v>
      </c>
      <c r="AT153" s="68">
        <v>0</v>
      </c>
      <c r="AU153" s="38">
        <f t="shared" si="98"/>
        <v>0</v>
      </c>
      <c r="AV153" s="43">
        <v>1.1000000000000001</v>
      </c>
      <c r="AW153" s="43">
        <v>5.7</v>
      </c>
      <c r="AX153" s="41">
        <f t="shared" si="99"/>
        <v>134.99999999999997</v>
      </c>
      <c r="AY153" s="69">
        <v>20.100000000000001</v>
      </c>
      <c r="AZ153" s="4">
        <v>264</v>
      </c>
      <c r="BA153" s="41">
        <f t="shared" si="100"/>
        <v>134.99999999999997</v>
      </c>
      <c r="BB153" s="7">
        <f t="shared" si="107"/>
        <v>35639.999999999993</v>
      </c>
      <c r="BC153" s="6">
        <v>0</v>
      </c>
      <c r="BD153" s="87">
        <f t="shared" si="102"/>
        <v>35639.999999999993</v>
      </c>
      <c r="BE153" s="58">
        <f t="shared" si="103"/>
        <v>-0.10000000000002274</v>
      </c>
      <c r="BF153" s="11">
        <f t="shared" si="104"/>
        <v>-26.400000000008731</v>
      </c>
    </row>
    <row r="154" spans="1:59" ht="13.9" customHeight="1" x14ac:dyDescent="0.25">
      <c r="A154" s="12" t="s">
        <v>282</v>
      </c>
      <c r="B154" s="3" t="s">
        <v>283</v>
      </c>
      <c r="C154" s="3" t="s">
        <v>397</v>
      </c>
      <c r="D154" s="3" t="s">
        <v>269</v>
      </c>
      <c r="E154" s="3">
        <v>4</v>
      </c>
      <c r="F154" s="3">
        <v>234</v>
      </c>
      <c r="G154" s="15" t="s">
        <v>284</v>
      </c>
      <c r="H154" s="42">
        <v>77.400000000000006</v>
      </c>
      <c r="I154" s="43">
        <v>98.8</v>
      </c>
      <c r="J154" s="41">
        <f t="shared" si="84"/>
        <v>176.2</v>
      </c>
      <c r="K154" s="67">
        <v>0</v>
      </c>
      <c r="L154" s="68">
        <v>0</v>
      </c>
      <c r="M154" s="38">
        <v>0</v>
      </c>
      <c r="N154" s="43">
        <v>2.4</v>
      </c>
      <c r="O154" s="43">
        <v>26.4</v>
      </c>
      <c r="P154" s="41">
        <f t="shared" si="85"/>
        <v>205</v>
      </c>
      <c r="Q154" s="69">
        <v>0</v>
      </c>
      <c r="R154" s="4">
        <v>264</v>
      </c>
      <c r="S154" s="41">
        <f t="shared" si="86"/>
        <v>205</v>
      </c>
      <c r="T154" s="7">
        <f t="shared" si="105"/>
        <v>54120</v>
      </c>
      <c r="U154" s="6">
        <f t="shared" si="88"/>
        <v>3344.616</v>
      </c>
      <c r="V154" s="87">
        <f t="shared" si="89"/>
        <v>57464.616000000002</v>
      </c>
      <c r="W154" s="58">
        <v>-8.3000000000000114</v>
      </c>
      <c r="X154" s="11">
        <v>-2191.2000000000044</v>
      </c>
      <c r="Y154" s="42">
        <v>84.9</v>
      </c>
      <c r="Z154" s="43">
        <v>88.5</v>
      </c>
      <c r="AA154" s="41">
        <f t="shared" si="90"/>
        <v>173.4</v>
      </c>
      <c r="AB154" s="67"/>
      <c r="AC154" s="68"/>
      <c r="AD154" s="38">
        <v>0</v>
      </c>
      <c r="AE154" s="43">
        <v>2.4</v>
      </c>
      <c r="AF154" s="43">
        <v>18.899999999999999</v>
      </c>
      <c r="AG154" s="41">
        <f t="shared" si="91"/>
        <v>194.70000000000002</v>
      </c>
      <c r="AH154" s="69"/>
      <c r="AI154" s="4">
        <v>264</v>
      </c>
      <c r="AJ154" s="41">
        <f t="shared" si="92"/>
        <v>194.70000000000002</v>
      </c>
      <c r="AK154" s="7">
        <f t="shared" si="106"/>
        <v>51400.800000000003</v>
      </c>
      <c r="AL154" s="6">
        <v>0</v>
      </c>
      <c r="AM154" s="87">
        <f t="shared" si="94"/>
        <v>51400.800000000003</v>
      </c>
      <c r="AN154" s="58">
        <f t="shared" si="95"/>
        <v>-10.299999999999983</v>
      </c>
      <c r="AO154" s="11">
        <f t="shared" si="96"/>
        <v>-2719.1999999999971</v>
      </c>
      <c r="AP154" s="42">
        <v>84.7</v>
      </c>
      <c r="AQ154" s="43">
        <v>88.5</v>
      </c>
      <c r="AR154" s="41">
        <f t="shared" si="97"/>
        <v>173.2</v>
      </c>
      <c r="AS154" s="67">
        <v>0</v>
      </c>
      <c r="AT154" s="68">
        <v>0</v>
      </c>
      <c r="AU154" s="38">
        <f t="shared" si="98"/>
        <v>0</v>
      </c>
      <c r="AV154" s="43">
        <v>2.4</v>
      </c>
      <c r="AW154" s="43">
        <v>18.899999999999999</v>
      </c>
      <c r="AX154" s="41">
        <f t="shared" si="99"/>
        <v>194.5</v>
      </c>
      <c r="AY154" s="69">
        <v>0</v>
      </c>
      <c r="AZ154" s="4">
        <v>264</v>
      </c>
      <c r="BA154" s="41">
        <f t="shared" si="100"/>
        <v>194.5</v>
      </c>
      <c r="BB154" s="7">
        <f t="shared" si="107"/>
        <v>51348</v>
      </c>
      <c r="BC154" s="6">
        <v>0</v>
      </c>
      <c r="BD154" s="87">
        <f t="shared" si="102"/>
        <v>51348</v>
      </c>
      <c r="BE154" s="58">
        <f t="shared" si="103"/>
        <v>-0.20000000000001705</v>
      </c>
      <c r="BF154" s="11">
        <f t="shared" si="104"/>
        <v>-52.80000000000291</v>
      </c>
    </row>
    <row r="155" spans="1:59" x14ac:dyDescent="0.25">
      <c r="A155" s="12" t="s">
        <v>333</v>
      </c>
      <c r="B155" s="3" t="s">
        <v>334</v>
      </c>
      <c r="C155" s="3" t="s">
        <v>397</v>
      </c>
      <c r="D155" s="3" t="s">
        <v>269</v>
      </c>
      <c r="E155" s="3">
        <v>4</v>
      </c>
      <c r="F155" s="3">
        <v>242</v>
      </c>
      <c r="G155" s="15" t="s">
        <v>335</v>
      </c>
      <c r="H155" s="42">
        <v>10.4</v>
      </c>
      <c r="I155" s="43">
        <v>0</v>
      </c>
      <c r="J155" s="41">
        <f t="shared" si="84"/>
        <v>10.4</v>
      </c>
      <c r="K155" s="67">
        <v>0</v>
      </c>
      <c r="L155" s="68">
        <v>0</v>
      </c>
      <c r="M155" s="38">
        <v>0</v>
      </c>
      <c r="N155" s="43">
        <v>0.6</v>
      </c>
      <c r="O155" s="43">
        <v>155.9</v>
      </c>
      <c r="P155" s="41">
        <f t="shared" si="85"/>
        <v>166.9</v>
      </c>
      <c r="Q155" s="69">
        <v>0</v>
      </c>
      <c r="R155" s="4">
        <v>264</v>
      </c>
      <c r="S155" s="41">
        <f t="shared" si="86"/>
        <v>166.9</v>
      </c>
      <c r="T155" s="7">
        <f t="shared" si="105"/>
        <v>44061.599999999999</v>
      </c>
      <c r="U155" s="6">
        <f t="shared" si="88"/>
        <v>2723.0068799999999</v>
      </c>
      <c r="V155" s="87">
        <f t="shared" si="89"/>
        <v>46784.606879999999</v>
      </c>
      <c r="W155" s="58">
        <v>9.9000000000000057</v>
      </c>
      <c r="X155" s="11">
        <v>2613.5999999999985</v>
      </c>
      <c r="Y155" s="42">
        <v>73</v>
      </c>
      <c r="Z155" s="43"/>
      <c r="AA155" s="41">
        <f t="shared" si="90"/>
        <v>73</v>
      </c>
      <c r="AB155" s="67"/>
      <c r="AC155" s="68"/>
      <c r="AD155" s="38">
        <v>0</v>
      </c>
      <c r="AE155" s="43">
        <v>0.6</v>
      </c>
      <c r="AF155" s="43">
        <v>93.7</v>
      </c>
      <c r="AG155" s="41">
        <f t="shared" si="91"/>
        <v>167.3</v>
      </c>
      <c r="AH155" s="69"/>
      <c r="AI155" s="4">
        <v>264</v>
      </c>
      <c r="AJ155" s="41">
        <f t="shared" si="92"/>
        <v>167.3</v>
      </c>
      <c r="AK155" s="7">
        <f t="shared" si="106"/>
        <v>44167.200000000004</v>
      </c>
      <c r="AL155" s="6">
        <v>0</v>
      </c>
      <c r="AM155" s="87">
        <f t="shared" si="94"/>
        <v>44167.200000000004</v>
      </c>
      <c r="AN155" s="58">
        <f t="shared" si="95"/>
        <v>0.40000000000000568</v>
      </c>
      <c r="AO155" s="11">
        <f t="shared" si="96"/>
        <v>105.60000000000582</v>
      </c>
      <c r="AP155" s="42">
        <v>73</v>
      </c>
      <c r="AQ155" s="43">
        <v>0</v>
      </c>
      <c r="AR155" s="41">
        <f t="shared" si="97"/>
        <v>73</v>
      </c>
      <c r="AS155" s="67">
        <v>0</v>
      </c>
      <c r="AT155" s="68">
        <v>0</v>
      </c>
      <c r="AU155" s="38">
        <f t="shared" si="98"/>
        <v>0</v>
      </c>
      <c r="AV155" s="43">
        <v>0.6</v>
      </c>
      <c r="AW155" s="43">
        <v>93.7</v>
      </c>
      <c r="AX155" s="41">
        <f t="shared" si="99"/>
        <v>167.3</v>
      </c>
      <c r="AY155" s="69">
        <v>0</v>
      </c>
      <c r="AZ155" s="4">
        <v>264</v>
      </c>
      <c r="BA155" s="41">
        <f t="shared" si="100"/>
        <v>167.3</v>
      </c>
      <c r="BB155" s="7">
        <f t="shared" si="107"/>
        <v>44167.200000000004</v>
      </c>
      <c r="BC155" s="6">
        <v>0</v>
      </c>
      <c r="BD155" s="87">
        <f t="shared" si="102"/>
        <v>44167.200000000004</v>
      </c>
      <c r="BE155" s="58">
        <f t="shared" si="103"/>
        <v>0</v>
      </c>
      <c r="BF155" s="11">
        <f t="shared" si="104"/>
        <v>0</v>
      </c>
    </row>
    <row r="156" spans="1:59" x14ac:dyDescent="0.25">
      <c r="A156" s="12" t="s">
        <v>271</v>
      </c>
      <c r="B156" s="3" t="s">
        <v>272</v>
      </c>
      <c r="C156" s="3" t="s">
        <v>397</v>
      </c>
      <c r="D156" s="3" t="s">
        <v>269</v>
      </c>
      <c r="E156" s="3">
        <v>4</v>
      </c>
      <c r="F156" s="3">
        <v>251</v>
      </c>
      <c r="G156" s="15" t="s">
        <v>273</v>
      </c>
      <c r="H156" s="42">
        <v>21.6</v>
      </c>
      <c r="I156" s="43">
        <v>73.7</v>
      </c>
      <c r="J156" s="41">
        <f t="shared" si="84"/>
        <v>95.300000000000011</v>
      </c>
      <c r="K156" s="67">
        <v>0</v>
      </c>
      <c r="L156" s="68">
        <v>0</v>
      </c>
      <c r="M156" s="38">
        <v>0</v>
      </c>
      <c r="N156" s="43">
        <v>1.6</v>
      </c>
      <c r="O156" s="43">
        <v>23</v>
      </c>
      <c r="P156" s="41">
        <f t="shared" si="85"/>
        <v>119.9</v>
      </c>
      <c r="Q156" s="69">
        <v>0</v>
      </c>
      <c r="R156" s="4">
        <v>264</v>
      </c>
      <c r="S156" s="41">
        <f t="shared" si="86"/>
        <v>119.9</v>
      </c>
      <c r="T156" s="7">
        <f t="shared" si="105"/>
        <v>31653.600000000002</v>
      </c>
      <c r="U156" s="6">
        <f t="shared" si="88"/>
        <v>1956.1924800000002</v>
      </c>
      <c r="V156" s="87">
        <f t="shared" si="89"/>
        <v>33609.792480000004</v>
      </c>
      <c r="W156" s="58">
        <v>-0.29999999999998295</v>
      </c>
      <c r="X156" s="11">
        <v>-79.199999999993452</v>
      </c>
      <c r="Y156" s="42">
        <v>21.6</v>
      </c>
      <c r="Z156" s="43">
        <v>73.7</v>
      </c>
      <c r="AA156" s="41">
        <f t="shared" si="90"/>
        <v>95.300000000000011</v>
      </c>
      <c r="AB156" s="67"/>
      <c r="AC156" s="68"/>
      <c r="AD156" s="38">
        <v>0</v>
      </c>
      <c r="AE156" s="43">
        <v>1.6</v>
      </c>
      <c r="AF156" s="43">
        <v>23.2</v>
      </c>
      <c r="AG156" s="41">
        <f t="shared" si="91"/>
        <v>120.10000000000001</v>
      </c>
      <c r="AH156" s="69">
        <v>10.3</v>
      </c>
      <c r="AI156" s="4">
        <v>264</v>
      </c>
      <c r="AJ156" s="41">
        <f t="shared" si="92"/>
        <v>120.10000000000001</v>
      </c>
      <c r="AK156" s="7">
        <f t="shared" si="106"/>
        <v>31706.400000000001</v>
      </c>
      <c r="AL156" s="6">
        <v>0</v>
      </c>
      <c r="AM156" s="87">
        <f t="shared" si="94"/>
        <v>31706.400000000001</v>
      </c>
      <c r="AN156" s="58">
        <f t="shared" si="95"/>
        <v>0.20000000000000284</v>
      </c>
      <c r="AO156" s="11">
        <f t="shared" si="96"/>
        <v>52.799999999999272</v>
      </c>
      <c r="AP156" s="42">
        <v>21.6</v>
      </c>
      <c r="AQ156" s="43">
        <v>73.7</v>
      </c>
      <c r="AR156" s="41">
        <f t="shared" si="97"/>
        <v>95.300000000000011</v>
      </c>
      <c r="AS156" s="67">
        <v>0</v>
      </c>
      <c r="AT156" s="68">
        <v>0</v>
      </c>
      <c r="AU156" s="38">
        <f t="shared" si="98"/>
        <v>0</v>
      </c>
      <c r="AV156" s="43">
        <v>1.6</v>
      </c>
      <c r="AW156" s="43">
        <v>23.2</v>
      </c>
      <c r="AX156" s="41">
        <f t="shared" si="99"/>
        <v>120.10000000000001</v>
      </c>
      <c r="AY156" s="69">
        <v>10.3</v>
      </c>
      <c r="AZ156" s="4">
        <v>264</v>
      </c>
      <c r="BA156" s="41">
        <f t="shared" si="100"/>
        <v>120.10000000000001</v>
      </c>
      <c r="BB156" s="7">
        <f t="shared" si="107"/>
        <v>31706.400000000001</v>
      </c>
      <c r="BC156" s="6">
        <v>0</v>
      </c>
      <c r="BD156" s="87">
        <f t="shared" si="102"/>
        <v>31706.400000000001</v>
      </c>
      <c r="BE156" s="58">
        <f t="shared" si="103"/>
        <v>0</v>
      </c>
      <c r="BF156" s="11">
        <f t="shared" si="104"/>
        <v>0</v>
      </c>
    </row>
    <row r="157" spans="1:59" x14ac:dyDescent="0.25">
      <c r="A157" s="12" t="s">
        <v>285</v>
      </c>
      <c r="B157" s="3" t="s">
        <v>286</v>
      </c>
      <c r="C157" s="3" t="s">
        <v>397</v>
      </c>
      <c r="D157" s="3" t="s">
        <v>269</v>
      </c>
      <c r="E157" s="3">
        <v>4</v>
      </c>
      <c r="F157" s="3">
        <v>326</v>
      </c>
      <c r="G157" s="15" t="s">
        <v>287</v>
      </c>
      <c r="H157" s="42">
        <v>91</v>
      </c>
      <c r="I157" s="43">
        <v>25.3</v>
      </c>
      <c r="J157" s="41">
        <f t="shared" si="84"/>
        <v>116.3</v>
      </c>
      <c r="K157" s="67">
        <v>0</v>
      </c>
      <c r="L157" s="68">
        <v>0</v>
      </c>
      <c r="M157" s="38">
        <v>0</v>
      </c>
      <c r="N157" s="43">
        <v>4.8</v>
      </c>
      <c r="O157" s="43">
        <v>33.5</v>
      </c>
      <c r="P157" s="41">
        <f t="shared" si="85"/>
        <v>154.6</v>
      </c>
      <c r="Q157" s="69">
        <v>0</v>
      </c>
      <c r="R157" s="4">
        <v>264</v>
      </c>
      <c r="S157" s="41">
        <f t="shared" si="86"/>
        <v>154.6</v>
      </c>
      <c r="T157" s="7">
        <f t="shared" si="105"/>
        <v>40814.400000000001</v>
      </c>
      <c r="U157" s="6">
        <f t="shared" si="88"/>
        <v>2522.3299200000001</v>
      </c>
      <c r="V157" s="87">
        <f t="shared" si="89"/>
        <v>43336.729919999998</v>
      </c>
      <c r="W157" s="58">
        <v>9.9999999999994316E-2</v>
      </c>
      <c r="X157" s="11">
        <v>26.400000000001455</v>
      </c>
      <c r="Y157" s="42">
        <v>91</v>
      </c>
      <c r="Z157" s="43">
        <v>25.3</v>
      </c>
      <c r="AA157" s="41">
        <f t="shared" si="90"/>
        <v>116.3</v>
      </c>
      <c r="AB157" s="67"/>
      <c r="AC157" s="68"/>
      <c r="AD157" s="38">
        <v>0</v>
      </c>
      <c r="AE157" s="43">
        <v>4.8</v>
      </c>
      <c r="AF157" s="43">
        <v>33.5</v>
      </c>
      <c r="AG157" s="41">
        <f t="shared" si="91"/>
        <v>154.6</v>
      </c>
      <c r="AH157" s="69"/>
      <c r="AI157" s="4">
        <v>264</v>
      </c>
      <c r="AJ157" s="41">
        <f t="shared" si="92"/>
        <v>154.6</v>
      </c>
      <c r="AK157" s="7">
        <f t="shared" si="106"/>
        <v>40814.400000000001</v>
      </c>
      <c r="AL157" s="6">
        <v>0</v>
      </c>
      <c r="AM157" s="87">
        <f t="shared" si="94"/>
        <v>40814.400000000001</v>
      </c>
      <c r="AN157" s="58">
        <f t="shared" si="95"/>
        <v>0</v>
      </c>
      <c r="AO157" s="11">
        <f t="shared" si="96"/>
        <v>0</v>
      </c>
      <c r="AP157" s="42">
        <v>91</v>
      </c>
      <c r="AQ157" s="43">
        <v>25.3</v>
      </c>
      <c r="AR157" s="41">
        <f t="shared" si="97"/>
        <v>116.3</v>
      </c>
      <c r="AS157" s="67">
        <v>0</v>
      </c>
      <c r="AT157" s="68">
        <v>0</v>
      </c>
      <c r="AU157" s="38">
        <f t="shared" si="98"/>
        <v>0</v>
      </c>
      <c r="AV157" s="43">
        <v>4.8</v>
      </c>
      <c r="AW157" s="43">
        <v>33.5</v>
      </c>
      <c r="AX157" s="41">
        <f t="shared" si="99"/>
        <v>154.6</v>
      </c>
      <c r="AY157" s="69">
        <v>0</v>
      </c>
      <c r="AZ157" s="4">
        <v>264</v>
      </c>
      <c r="BA157" s="41">
        <f t="shared" si="100"/>
        <v>154.6</v>
      </c>
      <c r="BB157" s="7">
        <f t="shared" si="107"/>
        <v>40814.400000000001</v>
      </c>
      <c r="BC157" s="6">
        <v>0</v>
      </c>
      <c r="BD157" s="87">
        <f t="shared" si="102"/>
        <v>40814.400000000001</v>
      </c>
      <c r="BE157" s="58">
        <f t="shared" si="103"/>
        <v>0</v>
      </c>
      <c r="BF157" s="11">
        <f t="shared" si="104"/>
        <v>0</v>
      </c>
    </row>
    <row r="158" spans="1:59" x14ac:dyDescent="0.25">
      <c r="A158" s="12" t="s">
        <v>295</v>
      </c>
      <c r="B158" s="3" t="s">
        <v>296</v>
      </c>
      <c r="C158" s="3" t="s">
        <v>397</v>
      </c>
      <c r="D158" s="3" t="s">
        <v>293</v>
      </c>
      <c r="E158" s="3">
        <v>4</v>
      </c>
      <c r="F158" s="3">
        <v>72</v>
      </c>
      <c r="G158" s="15" t="s">
        <v>297</v>
      </c>
      <c r="H158" s="42">
        <v>28.9</v>
      </c>
      <c r="I158" s="43">
        <v>61.5</v>
      </c>
      <c r="J158" s="41">
        <f t="shared" si="84"/>
        <v>90.4</v>
      </c>
      <c r="K158" s="67">
        <v>0</v>
      </c>
      <c r="L158" s="68">
        <v>0</v>
      </c>
      <c r="M158" s="38">
        <v>0</v>
      </c>
      <c r="N158" s="43">
        <v>0</v>
      </c>
      <c r="O158" s="43">
        <v>0.8</v>
      </c>
      <c r="P158" s="41">
        <f t="shared" si="85"/>
        <v>91.2</v>
      </c>
      <c r="Q158" s="69">
        <v>0</v>
      </c>
      <c r="R158" s="4">
        <v>264</v>
      </c>
      <c r="S158" s="41">
        <f t="shared" si="86"/>
        <v>91.2</v>
      </c>
      <c r="T158" s="7">
        <f t="shared" si="105"/>
        <v>24076.799999999999</v>
      </c>
      <c r="U158" s="6">
        <f t="shared" si="88"/>
        <v>1487.94624</v>
      </c>
      <c r="V158" s="87">
        <f t="shared" si="89"/>
        <v>25564.74624</v>
      </c>
      <c r="W158" s="58">
        <v>0</v>
      </c>
      <c r="X158" s="11">
        <v>0</v>
      </c>
      <c r="Y158" s="42">
        <v>28.9</v>
      </c>
      <c r="Z158" s="43">
        <v>61.5</v>
      </c>
      <c r="AA158" s="41">
        <f t="shared" si="90"/>
        <v>90.4</v>
      </c>
      <c r="AB158" s="67"/>
      <c r="AC158" s="68"/>
      <c r="AD158" s="38">
        <v>0</v>
      </c>
      <c r="AE158" s="43"/>
      <c r="AF158" s="43">
        <v>0.8</v>
      </c>
      <c r="AG158" s="41">
        <f t="shared" si="91"/>
        <v>91.2</v>
      </c>
      <c r="AH158" s="69"/>
      <c r="AI158" s="4">
        <v>264</v>
      </c>
      <c r="AJ158" s="41">
        <f t="shared" si="92"/>
        <v>91.2</v>
      </c>
      <c r="AK158" s="7">
        <f t="shared" si="106"/>
        <v>24076.799999999999</v>
      </c>
      <c r="AL158" s="6">
        <v>0</v>
      </c>
      <c r="AM158" s="87">
        <f t="shared" si="94"/>
        <v>24076.799999999999</v>
      </c>
      <c r="AN158" s="58">
        <f t="shared" si="95"/>
        <v>0</v>
      </c>
      <c r="AO158" s="11">
        <f t="shared" si="96"/>
        <v>0</v>
      </c>
      <c r="AP158" s="42">
        <v>28.9</v>
      </c>
      <c r="AQ158" s="43">
        <v>61.5</v>
      </c>
      <c r="AR158" s="41">
        <f t="shared" si="97"/>
        <v>90.4</v>
      </c>
      <c r="AS158" s="67">
        <v>0</v>
      </c>
      <c r="AT158" s="68">
        <v>0</v>
      </c>
      <c r="AU158" s="38">
        <f t="shared" si="98"/>
        <v>0</v>
      </c>
      <c r="AV158" s="43">
        <v>0</v>
      </c>
      <c r="AW158" s="43">
        <v>0.8</v>
      </c>
      <c r="AX158" s="41">
        <f t="shared" si="99"/>
        <v>91.2</v>
      </c>
      <c r="AY158" s="69">
        <v>0</v>
      </c>
      <c r="AZ158" s="4">
        <v>264</v>
      </c>
      <c r="BA158" s="41">
        <f t="shared" si="100"/>
        <v>91.2</v>
      </c>
      <c r="BB158" s="7">
        <f t="shared" si="107"/>
        <v>24076.799999999999</v>
      </c>
      <c r="BC158" s="6">
        <v>0</v>
      </c>
      <c r="BD158" s="87">
        <f t="shared" si="102"/>
        <v>24076.799999999999</v>
      </c>
      <c r="BE158" s="58">
        <f t="shared" si="103"/>
        <v>0</v>
      </c>
      <c r="BF158" s="11">
        <f t="shared" si="104"/>
        <v>0</v>
      </c>
    </row>
    <row r="159" spans="1:59" x14ac:dyDescent="0.25">
      <c r="A159" s="46" t="s">
        <v>291</v>
      </c>
      <c r="B159" s="47" t="s">
        <v>292</v>
      </c>
      <c r="C159" s="3" t="s">
        <v>397</v>
      </c>
      <c r="D159" s="47" t="s">
        <v>293</v>
      </c>
      <c r="E159" s="47">
        <v>4</v>
      </c>
      <c r="F159" s="47">
        <v>112</v>
      </c>
      <c r="G159" s="48" t="s">
        <v>294</v>
      </c>
      <c r="H159" s="42">
        <v>26.9</v>
      </c>
      <c r="I159" s="43">
        <v>370</v>
      </c>
      <c r="J159" s="41">
        <f t="shared" si="84"/>
        <v>396.9</v>
      </c>
      <c r="K159" s="67">
        <v>0</v>
      </c>
      <c r="L159" s="68">
        <v>0</v>
      </c>
      <c r="M159" s="38">
        <v>0</v>
      </c>
      <c r="N159" s="43">
        <v>0.4</v>
      </c>
      <c r="O159" s="43">
        <v>7</v>
      </c>
      <c r="P159" s="41">
        <f t="shared" si="85"/>
        <v>404.29999999999995</v>
      </c>
      <c r="Q159" s="69">
        <v>48.9</v>
      </c>
      <c r="R159" s="4">
        <v>264</v>
      </c>
      <c r="S159" s="41">
        <f t="shared" si="86"/>
        <v>404.29999999999995</v>
      </c>
      <c r="T159" s="7">
        <f t="shared" si="105"/>
        <v>106735.19999999998</v>
      </c>
      <c r="U159" s="6">
        <f t="shared" si="88"/>
        <v>6596.2353599999988</v>
      </c>
      <c r="V159" s="87">
        <f t="shared" si="89"/>
        <v>113331.43535999997</v>
      </c>
      <c r="W159" s="58">
        <v>0.29999999999995453</v>
      </c>
      <c r="X159" s="11">
        <v>79.199999999982538</v>
      </c>
      <c r="Y159" s="42">
        <v>38.200000000000003</v>
      </c>
      <c r="Z159" s="43">
        <v>366</v>
      </c>
      <c r="AA159" s="41">
        <f t="shared" si="90"/>
        <v>404.2</v>
      </c>
      <c r="AB159" s="67"/>
      <c r="AC159" s="68"/>
      <c r="AD159" s="38">
        <v>0</v>
      </c>
      <c r="AE159" s="43"/>
      <c r="AF159" s="43"/>
      <c r="AG159" s="41">
        <f t="shared" si="91"/>
        <v>404.2</v>
      </c>
      <c r="AH159" s="69">
        <v>48.9</v>
      </c>
      <c r="AI159" s="4">
        <v>264</v>
      </c>
      <c r="AJ159" s="41">
        <f t="shared" si="92"/>
        <v>404.2</v>
      </c>
      <c r="AK159" s="7">
        <f t="shared" si="106"/>
        <v>106708.8</v>
      </c>
      <c r="AL159" s="6">
        <v>0</v>
      </c>
      <c r="AM159" s="87">
        <f t="shared" si="94"/>
        <v>106708.8</v>
      </c>
      <c r="AN159" s="58">
        <f t="shared" si="95"/>
        <v>-9.9999999999965894E-2</v>
      </c>
      <c r="AO159" s="11">
        <f t="shared" si="96"/>
        <v>-26.399999999979627</v>
      </c>
      <c r="AP159" s="42">
        <v>38.200000000000003</v>
      </c>
      <c r="AQ159" s="43">
        <v>366</v>
      </c>
      <c r="AR159" s="41">
        <f t="shared" si="97"/>
        <v>404.2</v>
      </c>
      <c r="AS159" s="67">
        <v>0</v>
      </c>
      <c r="AT159" s="68">
        <v>0</v>
      </c>
      <c r="AU159" s="38">
        <f t="shared" si="98"/>
        <v>0</v>
      </c>
      <c r="AV159" s="43">
        <v>0</v>
      </c>
      <c r="AW159" s="43">
        <v>0</v>
      </c>
      <c r="AX159" s="41">
        <f t="shared" si="99"/>
        <v>404.2</v>
      </c>
      <c r="AY159" s="69">
        <v>48.9</v>
      </c>
      <c r="AZ159" s="4">
        <v>264</v>
      </c>
      <c r="BA159" s="41">
        <f t="shared" si="100"/>
        <v>404.2</v>
      </c>
      <c r="BB159" s="7">
        <f t="shared" si="107"/>
        <v>106708.8</v>
      </c>
      <c r="BC159" s="6">
        <v>0</v>
      </c>
      <c r="BD159" s="87">
        <f t="shared" si="102"/>
        <v>106708.8</v>
      </c>
      <c r="BE159" s="58">
        <f t="shared" si="103"/>
        <v>0</v>
      </c>
      <c r="BF159" s="11">
        <f t="shared" si="104"/>
        <v>0</v>
      </c>
    </row>
    <row r="160" spans="1:59" x14ac:dyDescent="0.25">
      <c r="A160" s="12" t="s">
        <v>301</v>
      </c>
      <c r="B160" s="3" t="s">
        <v>302</v>
      </c>
      <c r="C160" s="3" t="s">
        <v>397</v>
      </c>
      <c r="D160" s="3" t="s">
        <v>293</v>
      </c>
      <c r="E160" s="3">
        <v>4</v>
      </c>
      <c r="F160" s="3">
        <v>161</v>
      </c>
      <c r="G160" s="15" t="s">
        <v>303</v>
      </c>
      <c r="H160" s="42">
        <v>13.3</v>
      </c>
      <c r="I160" s="43">
        <v>85.4</v>
      </c>
      <c r="J160" s="41">
        <f t="shared" si="84"/>
        <v>98.7</v>
      </c>
      <c r="K160" s="67">
        <v>0</v>
      </c>
      <c r="L160" s="68">
        <v>0</v>
      </c>
      <c r="M160" s="38">
        <v>0</v>
      </c>
      <c r="N160" s="43">
        <v>0.3</v>
      </c>
      <c r="O160" s="43">
        <v>41.4</v>
      </c>
      <c r="P160" s="41">
        <f t="shared" si="85"/>
        <v>140.4</v>
      </c>
      <c r="Q160" s="69">
        <v>0</v>
      </c>
      <c r="R160" s="4">
        <v>264</v>
      </c>
      <c r="S160" s="41">
        <f t="shared" si="86"/>
        <v>140.4</v>
      </c>
      <c r="T160" s="7">
        <f t="shared" si="105"/>
        <v>37065.599999999999</v>
      </c>
      <c r="U160" s="6">
        <f t="shared" si="88"/>
        <v>2290.6540799999998</v>
      </c>
      <c r="V160" s="87">
        <f t="shared" si="89"/>
        <v>39356.254079999999</v>
      </c>
      <c r="W160" s="58">
        <v>0</v>
      </c>
      <c r="X160" s="11">
        <v>0</v>
      </c>
      <c r="Y160" s="42">
        <v>139.9</v>
      </c>
      <c r="Z160" s="43">
        <v>0.5</v>
      </c>
      <c r="AA160" s="41">
        <f t="shared" si="90"/>
        <v>140.4</v>
      </c>
      <c r="AB160" s="67"/>
      <c r="AC160" s="68"/>
      <c r="AD160" s="38">
        <v>0</v>
      </c>
      <c r="AE160" s="43"/>
      <c r="AF160" s="43"/>
      <c r="AG160" s="41">
        <f t="shared" si="91"/>
        <v>140.4</v>
      </c>
      <c r="AH160" s="69"/>
      <c r="AI160" s="4">
        <v>264</v>
      </c>
      <c r="AJ160" s="41">
        <f t="shared" si="92"/>
        <v>140.4</v>
      </c>
      <c r="AK160" s="7">
        <f t="shared" si="106"/>
        <v>37065.599999999999</v>
      </c>
      <c r="AL160" s="6">
        <v>0</v>
      </c>
      <c r="AM160" s="87">
        <f t="shared" si="94"/>
        <v>37065.599999999999</v>
      </c>
      <c r="AN160" s="58">
        <f t="shared" si="95"/>
        <v>0</v>
      </c>
      <c r="AO160" s="11">
        <f t="shared" si="96"/>
        <v>0</v>
      </c>
      <c r="AP160" s="42">
        <v>139.9</v>
      </c>
      <c r="AQ160" s="43">
        <v>0.5</v>
      </c>
      <c r="AR160" s="41">
        <f t="shared" si="97"/>
        <v>140.4</v>
      </c>
      <c r="AS160" s="67">
        <v>0</v>
      </c>
      <c r="AT160" s="68">
        <v>0</v>
      </c>
      <c r="AU160" s="38">
        <f t="shared" si="98"/>
        <v>0</v>
      </c>
      <c r="AV160" s="43">
        <v>0</v>
      </c>
      <c r="AW160" s="43">
        <v>0</v>
      </c>
      <c r="AX160" s="41">
        <f t="shared" si="99"/>
        <v>140.4</v>
      </c>
      <c r="AY160" s="69">
        <v>0</v>
      </c>
      <c r="AZ160" s="4">
        <v>264</v>
      </c>
      <c r="BA160" s="41">
        <f t="shared" si="100"/>
        <v>140.4</v>
      </c>
      <c r="BB160" s="7">
        <f t="shared" si="107"/>
        <v>37065.599999999999</v>
      </c>
      <c r="BC160" s="6">
        <v>0</v>
      </c>
      <c r="BD160" s="87">
        <f t="shared" si="102"/>
        <v>37065.599999999999</v>
      </c>
      <c r="BE160" s="58">
        <f t="shared" si="103"/>
        <v>0</v>
      </c>
      <c r="BF160" s="11">
        <f t="shared" si="104"/>
        <v>0</v>
      </c>
    </row>
    <row r="161" spans="1:58" x14ac:dyDescent="0.25">
      <c r="A161" s="12" t="s">
        <v>304</v>
      </c>
      <c r="B161" s="3" t="s">
        <v>305</v>
      </c>
      <c r="C161" s="3" t="s">
        <v>397</v>
      </c>
      <c r="D161" s="47" t="s">
        <v>293</v>
      </c>
      <c r="E161" s="47">
        <v>4</v>
      </c>
      <c r="F161" s="47">
        <v>177</v>
      </c>
      <c r="G161" s="48" t="s">
        <v>306</v>
      </c>
      <c r="H161" s="42">
        <v>44.3</v>
      </c>
      <c r="I161" s="43">
        <v>40.700000000000003</v>
      </c>
      <c r="J161" s="41">
        <f t="shared" si="84"/>
        <v>85</v>
      </c>
      <c r="K161" s="67">
        <v>0</v>
      </c>
      <c r="L161" s="68">
        <v>0</v>
      </c>
      <c r="M161" s="38">
        <v>0</v>
      </c>
      <c r="N161" s="43">
        <v>0</v>
      </c>
      <c r="O161" s="43">
        <v>29</v>
      </c>
      <c r="P161" s="41">
        <f t="shared" si="85"/>
        <v>114</v>
      </c>
      <c r="Q161" s="69">
        <v>7.1</v>
      </c>
      <c r="R161" s="4">
        <v>264</v>
      </c>
      <c r="S161" s="41">
        <f t="shared" si="86"/>
        <v>114</v>
      </c>
      <c r="T161" s="7">
        <f t="shared" si="105"/>
        <v>30096</v>
      </c>
      <c r="U161" s="6">
        <f t="shared" si="88"/>
        <v>1859.9328</v>
      </c>
      <c r="V161" s="87">
        <f t="shared" si="89"/>
        <v>31955.932799999999</v>
      </c>
      <c r="W161" s="58">
        <v>0</v>
      </c>
      <c r="X161" s="11">
        <v>0</v>
      </c>
      <c r="Y161" s="42">
        <v>110.1</v>
      </c>
      <c r="Z161" s="43"/>
      <c r="AA161" s="41">
        <f t="shared" si="90"/>
        <v>110.1</v>
      </c>
      <c r="AB161" s="67"/>
      <c r="AC161" s="68"/>
      <c r="AD161" s="38">
        <v>0</v>
      </c>
      <c r="AE161" s="43"/>
      <c r="AF161" s="43">
        <v>0.5</v>
      </c>
      <c r="AG161" s="41">
        <f t="shared" si="91"/>
        <v>110.6</v>
      </c>
      <c r="AH161" s="69">
        <v>7.1</v>
      </c>
      <c r="AI161" s="4">
        <v>264</v>
      </c>
      <c r="AJ161" s="41">
        <f t="shared" si="92"/>
        <v>110.6</v>
      </c>
      <c r="AK161" s="7">
        <f t="shared" si="106"/>
        <v>29198.399999999998</v>
      </c>
      <c r="AL161" s="6">
        <v>0</v>
      </c>
      <c r="AM161" s="87">
        <f t="shared" si="94"/>
        <v>29198.399999999998</v>
      </c>
      <c r="AN161" s="58">
        <f t="shared" si="95"/>
        <v>-3.4000000000000057</v>
      </c>
      <c r="AO161" s="11">
        <f t="shared" si="96"/>
        <v>-897.60000000000218</v>
      </c>
      <c r="AP161" s="42">
        <v>110.1</v>
      </c>
      <c r="AQ161" s="43">
        <v>0</v>
      </c>
      <c r="AR161" s="41">
        <f t="shared" si="97"/>
        <v>110.1</v>
      </c>
      <c r="AS161" s="67">
        <v>0</v>
      </c>
      <c r="AT161" s="68">
        <v>0</v>
      </c>
      <c r="AU161" s="38">
        <f t="shared" si="98"/>
        <v>0</v>
      </c>
      <c r="AV161" s="43">
        <v>0</v>
      </c>
      <c r="AW161" s="43">
        <v>0.5</v>
      </c>
      <c r="AX161" s="41">
        <f t="shared" si="99"/>
        <v>110.6</v>
      </c>
      <c r="AY161" s="69">
        <v>5.5</v>
      </c>
      <c r="AZ161" s="4">
        <v>264</v>
      </c>
      <c r="BA161" s="41">
        <f t="shared" si="100"/>
        <v>110.6</v>
      </c>
      <c r="BB161" s="7">
        <f t="shared" si="107"/>
        <v>29198.399999999998</v>
      </c>
      <c r="BC161" s="6">
        <v>0</v>
      </c>
      <c r="BD161" s="87">
        <f t="shared" si="102"/>
        <v>29198.399999999998</v>
      </c>
      <c r="BE161" s="58">
        <f t="shared" si="103"/>
        <v>0</v>
      </c>
      <c r="BF161" s="11">
        <f t="shared" si="104"/>
        <v>0</v>
      </c>
    </row>
    <row r="162" spans="1:58" x14ac:dyDescent="0.25">
      <c r="A162" s="12" t="s">
        <v>307</v>
      </c>
      <c r="B162" s="3" t="s">
        <v>308</v>
      </c>
      <c r="C162" s="3" t="s">
        <v>397</v>
      </c>
      <c r="D162" s="3" t="s">
        <v>293</v>
      </c>
      <c r="E162" s="3">
        <v>4</v>
      </c>
      <c r="F162" s="3">
        <v>179</v>
      </c>
      <c r="G162" s="15" t="s">
        <v>404</v>
      </c>
      <c r="H162" s="42">
        <v>127.2</v>
      </c>
      <c r="I162" s="43">
        <v>4</v>
      </c>
      <c r="J162" s="41">
        <f t="shared" si="84"/>
        <v>131.19999999999999</v>
      </c>
      <c r="K162" s="67">
        <v>0</v>
      </c>
      <c r="L162" s="68">
        <v>0</v>
      </c>
      <c r="M162" s="38">
        <v>0</v>
      </c>
      <c r="N162" s="43">
        <v>0</v>
      </c>
      <c r="O162" s="43">
        <v>14.5</v>
      </c>
      <c r="P162" s="41">
        <f t="shared" si="85"/>
        <v>145.69999999999999</v>
      </c>
      <c r="Q162" s="69">
        <v>8</v>
      </c>
      <c r="R162" s="4">
        <v>264</v>
      </c>
      <c r="S162" s="41">
        <f t="shared" si="86"/>
        <v>145.69999999999999</v>
      </c>
      <c r="T162" s="7">
        <f t="shared" si="105"/>
        <v>38464.799999999996</v>
      </c>
      <c r="U162" s="6">
        <f t="shared" si="88"/>
        <v>2377.1246399999995</v>
      </c>
      <c r="V162" s="87">
        <f t="shared" si="89"/>
        <v>40841.924639999997</v>
      </c>
      <c r="W162" s="58">
        <v>0</v>
      </c>
      <c r="X162" s="11">
        <v>0</v>
      </c>
      <c r="Y162" s="42">
        <v>145.6</v>
      </c>
      <c r="Z162" s="43"/>
      <c r="AA162" s="41">
        <f t="shared" si="90"/>
        <v>145.6</v>
      </c>
      <c r="AB162" s="67"/>
      <c r="AC162" s="68"/>
      <c r="AD162" s="38">
        <v>0</v>
      </c>
      <c r="AE162" s="43"/>
      <c r="AF162" s="43"/>
      <c r="AG162" s="41">
        <f t="shared" si="91"/>
        <v>145.6</v>
      </c>
      <c r="AH162" s="69">
        <v>8</v>
      </c>
      <c r="AI162" s="4">
        <v>264</v>
      </c>
      <c r="AJ162" s="41">
        <f t="shared" si="92"/>
        <v>145.6</v>
      </c>
      <c r="AK162" s="7">
        <f t="shared" si="106"/>
        <v>38438.400000000001</v>
      </c>
      <c r="AL162" s="6">
        <v>0</v>
      </c>
      <c r="AM162" s="87">
        <f t="shared" si="94"/>
        <v>38438.400000000001</v>
      </c>
      <c r="AN162" s="58">
        <f t="shared" si="95"/>
        <v>-9.9999999999994316E-2</v>
      </c>
      <c r="AO162" s="11">
        <f t="shared" si="96"/>
        <v>-26.399999999994179</v>
      </c>
      <c r="AP162" s="42">
        <v>145.6</v>
      </c>
      <c r="AQ162" s="43">
        <v>0</v>
      </c>
      <c r="AR162" s="41">
        <f t="shared" si="97"/>
        <v>145.6</v>
      </c>
      <c r="AS162" s="67">
        <v>0</v>
      </c>
      <c r="AT162" s="68">
        <v>0</v>
      </c>
      <c r="AU162" s="38">
        <f t="shared" si="98"/>
        <v>0</v>
      </c>
      <c r="AV162" s="43">
        <v>0</v>
      </c>
      <c r="AW162" s="43">
        <v>0</v>
      </c>
      <c r="AX162" s="41">
        <f t="shared" si="99"/>
        <v>145.6</v>
      </c>
      <c r="AY162" s="69">
        <v>8</v>
      </c>
      <c r="AZ162" s="4">
        <v>264</v>
      </c>
      <c r="BA162" s="41">
        <f t="shared" si="100"/>
        <v>145.6</v>
      </c>
      <c r="BB162" s="7">
        <f t="shared" si="107"/>
        <v>38438.400000000001</v>
      </c>
      <c r="BC162" s="6">
        <v>0</v>
      </c>
      <c r="BD162" s="87">
        <f t="shared" si="102"/>
        <v>38438.400000000001</v>
      </c>
      <c r="BE162" s="58">
        <f t="shared" si="103"/>
        <v>0</v>
      </c>
      <c r="BF162" s="11">
        <f t="shared" si="104"/>
        <v>0</v>
      </c>
    </row>
    <row r="163" spans="1:58" x14ac:dyDescent="0.25">
      <c r="A163" s="12" t="s">
        <v>309</v>
      </c>
      <c r="B163" s="3" t="s">
        <v>310</v>
      </c>
      <c r="C163" s="3" t="s">
        <v>397</v>
      </c>
      <c r="D163" s="3" t="s">
        <v>293</v>
      </c>
      <c r="E163" s="3">
        <v>4</v>
      </c>
      <c r="F163" s="3">
        <v>191</v>
      </c>
      <c r="G163" s="15" t="s">
        <v>311</v>
      </c>
      <c r="H163" s="42">
        <v>39.799999999999997</v>
      </c>
      <c r="I163" s="43">
        <v>50.5</v>
      </c>
      <c r="J163" s="41">
        <f t="shared" si="84"/>
        <v>90.3</v>
      </c>
      <c r="K163" s="67">
        <v>0</v>
      </c>
      <c r="L163" s="68">
        <v>0</v>
      </c>
      <c r="M163" s="38">
        <v>0</v>
      </c>
      <c r="N163" s="43">
        <v>0</v>
      </c>
      <c r="O163" s="43">
        <v>33</v>
      </c>
      <c r="P163" s="41">
        <f t="shared" si="85"/>
        <v>123.3</v>
      </c>
      <c r="Q163" s="69">
        <v>11.6</v>
      </c>
      <c r="R163" s="4">
        <v>264</v>
      </c>
      <c r="S163" s="41">
        <f t="shared" si="86"/>
        <v>123.3</v>
      </c>
      <c r="T163" s="7">
        <f t="shared" si="105"/>
        <v>32551.200000000001</v>
      </c>
      <c r="U163" s="6">
        <f t="shared" si="88"/>
        <v>2011.66416</v>
      </c>
      <c r="V163" s="87">
        <f t="shared" si="89"/>
        <v>34562.864159999997</v>
      </c>
      <c r="W163" s="58">
        <v>0</v>
      </c>
      <c r="X163" s="11">
        <v>0</v>
      </c>
      <c r="Y163" s="42">
        <v>112.5</v>
      </c>
      <c r="Z163" s="43"/>
      <c r="AA163" s="41">
        <f t="shared" si="90"/>
        <v>112.5</v>
      </c>
      <c r="AB163" s="67"/>
      <c r="AC163" s="68"/>
      <c r="AD163" s="38">
        <v>0</v>
      </c>
      <c r="AE163" s="43"/>
      <c r="AF163" s="43">
        <v>10.9</v>
      </c>
      <c r="AG163" s="41">
        <f t="shared" si="91"/>
        <v>123.4</v>
      </c>
      <c r="AH163" s="69">
        <v>11.6</v>
      </c>
      <c r="AI163" s="4">
        <v>264</v>
      </c>
      <c r="AJ163" s="41">
        <f t="shared" si="92"/>
        <v>123.4</v>
      </c>
      <c r="AK163" s="7">
        <f t="shared" si="106"/>
        <v>32577.600000000002</v>
      </c>
      <c r="AL163" s="6">
        <v>0</v>
      </c>
      <c r="AM163" s="87">
        <f t="shared" si="94"/>
        <v>32577.600000000002</v>
      </c>
      <c r="AN163" s="58">
        <f t="shared" si="95"/>
        <v>0.10000000000000853</v>
      </c>
      <c r="AO163" s="11">
        <f t="shared" si="96"/>
        <v>26.400000000001455</v>
      </c>
      <c r="AP163" s="42">
        <v>112.5</v>
      </c>
      <c r="AQ163" s="43">
        <v>0</v>
      </c>
      <c r="AR163" s="41">
        <f t="shared" si="97"/>
        <v>112.5</v>
      </c>
      <c r="AS163" s="67">
        <v>0</v>
      </c>
      <c r="AT163" s="68">
        <v>0</v>
      </c>
      <c r="AU163" s="38">
        <f t="shared" si="98"/>
        <v>0</v>
      </c>
      <c r="AV163" s="43">
        <v>0</v>
      </c>
      <c r="AW163" s="43">
        <v>10.9</v>
      </c>
      <c r="AX163" s="41">
        <f t="shared" si="99"/>
        <v>123.4</v>
      </c>
      <c r="AY163" s="69">
        <v>11.6</v>
      </c>
      <c r="AZ163" s="4">
        <v>264</v>
      </c>
      <c r="BA163" s="41">
        <f t="shared" si="100"/>
        <v>123.4</v>
      </c>
      <c r="BB163" s="7">
        <f t="shared" si="107"/>
        <v>32577.600000000002</v>
      </c>
      <c r="BC163" s="6">
        <v>0</v>
      </c>
      <c r="BD163" s="87">
        <f t="shared" si="102"/>
        <v>32577.600000000002</v>
      </c>
      <c r="BE163" s="58">
        <f t="shared" si="103"/>
        <v>0</v>
      </c>
      <c r="BF163" s="11">
        <f t="shared" si="104"/>
        <v>0</v>
      </c>
    </row>
    <row r="164" spans="1:58" x14ac:dyDescent="0.25">
      <c r="A164" s="12" t="s">
        <v>314</v>
      </c>
      <c r="B164" s="3" t="s">
        <v>315</v>
      </c>
      <c r="C164" s="3" t="s">
        <v>397</v>
      </c>
      <c r="D164" s="3" t="s">
        <v>293</v>
      </c>
      <c r="E164" s="3">
        <v>4</v>
      </c>
      <c r="F164" s="3">
        <v>195</v>
      </c>
      <c r="G164" s="15" t="s">
        <v>316</v>
      </c>
      <c r="H164" s="42">
        <v>11.3</v>
      </c>
      <c r="I164" s="43">
        <v>69.599999999999994</v>
      </c>
      <c r="J164" s="41">
        <f t="shared" ref="J164:J180" si="108">SUM(H164:I164)</f>
        <v>80.899999999999991</v>
      </c>
      <c r="K164" s="67">
        <v>0</v>
      </c>
      <c r="L164" s="68">
        <v>0</v>
      </c>
      <c r="M164" s="38">
        <v>0</v>
      </c>
      <c r="N164" s="43">
        <v>0.2</v>
      </c>
      <c r="O164" s="43">
        <v>5.2</v>
      </c>
      <c r="P164" s="41">
        <f t="shared" ref="P164:P180" si="109">J164+0.5*K164+L164+N164+O164</f>
        <v>86.3</v>
      </c>
      <c r="Q164" s="69">
        <v>0</v>
      </c>
      <c r="R164" s="4">
        <v>264</v>
      </c>
      <c r="S164" s="41">
        <f t="shared" ref="S164:S180" si="110">P164</f>
        <v>86.3</v>
      </c>
      <c r="T164" s="7">
        <f t="shared" si="105"/>
        <v>22783.200000000001</v>
      </c>
      <c r="U164" s="6">
        <f t="shared" ref="U164:U180" si="111">T164*0.0618</f>
        <v>1408.0017600000001</v>
      </c>
      <c r="V164" s="87">
        <f t="shared" ref="V164:V180" si="112">T164+U164</f>
        <v>24191.20176</v>
      </c>
      <c r="W164" s="58">
        <v>0</v>
      </c>
      <c r="X164" s="11">
        <v>0</v>
      </c>
      <c r="Y164" s="42">
        <v>86.3</v>
      </c>
      <c r="Z164" s="43"/>
      <c r="AA164" s="41">
        <f t="shared" ref="AA164:AA180" si="113">SUM(Y164:Z164)</f>
        <v>86.3</v>
      </c>
      <c r="AB164" s="67"/>
      <c r="AC164" s="68"/>
      <c r="AD164" s="38">
        <v>0</v>
      </c>
      <c r="AE164" s="43"/>
      <c r="AF164" s="43"/>
      <c r="AG164" s="41">
        <f t="shared" ref="AG164:AG180" si="114">AA164+0.5*AB164+AC164+AE164+AF164</f>
        <v>86.3</v>
      </c>
      <c r="AH164" s="69"/>
      <c r="AI164" s="4">
        <v>264</v>
      </c>
      <c r="AJ164" s="41">
        <f t="shared" ref="AJ164:AJ180" si="115">AG164</f>
        <v>86.3</v>
      </c>
      <c r="AK164" s="7">
        <f t="shared" si="106"/>
        <v>22783.200000000001</v>
      </c>
      <c r="AL164" s="6">
        <v>0</v>
      </c>
      <c r="AM164" s="87">
        <f t="shared" ref="AM164:AM180" si="116">AK164+AL164</f>
        <v>22783.200000000001</v>
      </c>
      <c r="AN164" s="58">
        <f t="shared" ref="AN164:AN180" si="117">AG164-P164</f>
        <v>0</v>
      </c>
      <c r="AO164" s="11">
        <f t="shared" ref="AO164:AO180" si="118">AK164-T164</f>
        <v>0</v>
      </c>
      <c r="AP164" s="42">
        <v>86.3</v>
      </c>
      <c r="AQ164" s="43">
        <v>0</v>
      </c>
      <c r="AR164" s="41">
        <f t="shared" ref="AR164:AR180" si="119">SUM(AP164:AQ164)</f>
        <v>86.3</v>
      </c>
      <c r="AS164" s="67">
        <v>0</v>
      </c>
      <c r="AT164" s="68">
        <v>0</v>
      </c>
      <c r="AU164" s="38">
        <f t="shared" ref="AU164:AU180" si="120">AS164+AT164</f>
        <v>0</v>
      </c>
      <c r="AV164" s="43">
        <v>0</v>
      </c>
      <c r="AW164" s="43">
        <v>0</v>
      </c>
      <c r="AX164" s="41">
        <f t="shared" ref="AX164:AX180" si="121">AR164+0.5*AS164+AT164+AV164+AW164</f>
        <v>86.3</v>
      </c>
      <c r="AY164" s="69">
        <v>0</v>
      </c>
      <c r="AZ164" s="4">
        <v>264</v>
      </c>
      <c r="BA164" s="41">
        <f t="shared" ref="BA164:BA180" si="122">AX164</f>
        <v>86.3</v>
      </c>
      <c r="BB164" s="7">
        <f t="shared" si="107"/>
        <v>22783.200000000001</v>
      </c>
      <c r="BC164" s="6">
        <v>0</v>
      </c>
      <c r="BD164" s="87">
        <f t="shared" ref="BD164:BD180" si="123">BB164+BC164</f>
        <v>22783.200000000001</v>
      </c>
      <c r="BE164" s="58">
        <f t="shared" ref="BE164:BE180" si="124">AX164-AG164</f>
        <v>0</v>
      </c>
      <c r="BF164" s="11">
        <f t="shared" ref="BF164:BF180" si="125">BB164-AK164</f>
        <v>0</v>
      </c>
    </row>
    <row r="165" spans="1:58" x14ac:dyDescent="0.25">
      <c r="A165" s="12" t="s">
        <v>317</v>
      </c>
      <c r="B165" s="3" t="s">
        <v>318</v>
      </c>
      <c r="C165" s="3" t="s">
        <v>397</v>
      </c>
      <c r="D165" s="3" t="s">
        <v>293</v>
      </c>
      <c r="E165" s="3">
        <v>4</v>
      </c>
      <c r="F165" s="3">
        <v>217</v>
      </c>
      <c r="G165" s="15" t="s">
        <v>319</v>
      </c>
      <c r="H165" s="42">
        <v>15.4</v>
      </c>
      <c r="I165" s="43">
        <v>86.9</v>
      </c>
      <c r="J165" s="41">
        <f t="shared" si="108"/>
        <v>102.30000000000001</v>
      </c>
      <c r="K165" s="67">
        <v>0</v>
      </c>
      <c r="L165" s="68">
        <v>0</v>
      </c>
      <c r="M165" s="38">
        <v>0</v>
      </c>
      <c r="N165" s="43">
        <v>0.2</v>
      </c>
      <c r="O165" s="43">
        <v>63.4</v>
      </c>
      <c r="P165" s="41">
        <f t="shared" si="109"/>
        <v>165.9</v>
      </c>
      <c r="Q165" s="69">
        <v>3.2</v>
      </c>
      <c r="R165" s="4">
        <v>264</v>
      </c>
      <c r="S165" s="41">
        <f t="shared" si="110"/>
        <v>165.9</v>
      </c>
      <c r="T165" s="7">
        <f t="shared" si="105"/>
        <v>43797.599999999999</v>
      </c>
      <c r="U165" s="6">
        <f t="shared" si="111"/>
        <v>2706.6916799999999</v>
      </c>
      <c r="V165" s="87">
        <f t="shared" si="112"/>
        <v>46504.291679999995</v>
      </c>
      <c r="W165" s="58">
        <v>-0.30000000000001137</v>
      </c>
      <c r="X165" s="11">
        <v>-79.200000000004366</v>
      </c>
      <c r="Y165" s="42">
        <v>165.7</v>
      </c>
      <c r="Z165" s="43"/>
      <c r="AA165" s="41">
        <f t="shared" si="113"/>
        <v>165.7</v>
      </c>
      <c r="AB165" s="67"/>
      <c r="AC165" s="68"/>
      <c r="AD165" s="38">
        <v>0</v>
      </c>
      <c r="AE165" s="43"/>
      <c r="AF165" s="43">
        <v>0</v>
      </c>
      <c r="AG165" s="41">
        <f t="shared" si="114"/>
        <v>165.7</v>
      </c>
      <c r="AH165" s="69">
        <v>3.2</v>
      </c>
      <c r="AI165" s="4">
        <v>264</v>
      </c>
      <c r="AJ165" s="41">
        <f t="shared" si="115"/>
        <v>165.7</v>
      </c>
      <c r="AK165" s="7">
        <f t="shared" si="106"/>
        <v>43744.799999999996</v>
      </c>
      <c r="AL165" s="6">
        <v>0</v>
      </c>
      <c r="AM165" s="87">
        <f t="shared" si="116"/>
        <v>43744.799999999996</v>
      </c>
      <c r="AN165" s="58">
        <f t="shared" si="117"/>
        <v>-0.20000000000001705</v>
      </c>
      <c r="AO165" s="11">
        <f t="shared" si="118"/>
        <v>-52.80000000000291</v>
      </c>
      <c r="AP165" s="42">
        <v>165.7</v>
      </c>
      <c r="AQ165" s="43">
        <v>0</v>
      </c>
      <c r="AR165" s="41">
        <f t="shared" si="119"/>
        <v>165.7</v>
      </c>
      <c r="AS165" s="67">
        <v>0</v>
      </c>
      <c r="AT165" s="68">
        <v>0</v>
      </c>
      <c r="AU165" s="38">
        <f t="shared" si="120"/>
        <v>0</v>
      </c>
      <c r="AV165" s="43">
        <v>0</v>
      </c>
      <c r="AW165" s="43">
        <v>0</v>
      </c>
      <c r="AX165" s="41">
        <f t="shared" si="121"/>
        <v>165.7</v>
      </c>
      <c r="AY165" s="69">
        <v>3.2</v>
      </c>
      <c r="AZ165" s="4">
        <v>264</v>
      </c>
      <c r="BA165" s="41">
        <f t="shared" si="122"/>
        <v>165.7</v>
      </c>
      <c r="BB165" s="7">
        <f t="shared" si="107"/>
        <v>43744.799999999996</v>
      </c>
      <c r="BC165" s="6">
        <v>0</v>
      </c>
      <c r="BD165" s="87">
        <f t="shared" si="123"/>
        <v>43744.799999999996</v>
      </c>
      <c r="BE165" s="58">
        <f t="shared" si="124"/>
        <v>0</v>
      </c>
      <c r="BF165" s="11">
        <f t="shared" si="125"/>
        <v>0</v>
      </c>
    </row>
    <row r="166" spans="1:58" x14ac:dyDescent="0.25">
      <c r="A166" s="12" t="s">
        <v>298</v>
      </c>
      <c r="B166" s="3" t="s">
        <v>299</v>
      </c>
      <c r="C166" s="3" t="s">
        <v>397</v>
      </c>
      <c r="D166" s="3" t="s">
        <v>293</v>
      </c>
      <c r="E166" s="3">
        <v>4</v>
      </c>
      <c r="F166" s="3">
        <v>250</v>
      </c>
      <c r="G166" s="15" t="s">
        <v>300</v>
      </c>
      <c r="H166" s="42">
        <v>4.5</v>
      </c>
      <c r="I166" s="43">
        <v>157.1</v>
      </c>
      <c r="J166" s="41">
        <f t="shared" si="108"/>
        <v>161.6</v>
      </c>
      <c r="K166" s="67">
        <v>0</v>
      </c>
      <c r="L166" s="68">
        <v>0</v>
      </c>
      <c r="M166" s="38">
        <v>0</v>
      </c>
      <c r="N166" s="43">
        <v>0</v>
      </c>
      <c r="O166" s="43">
        <v>4.7</v>
      </c>
      <c r="P166" s="41">
        <f t="shared" si="109"/>
        <v>166.29999999999998</v>
      </c>
      <c r="Q166" s="69">
        <v>0</v>
      </c>
      <c r="R166" s="4">
        <v>264</v>
      </c>
      <c r="S166" s="41">
        <f t="shared" si="110"/>
        <v>166.29999999999998</v>
      </c>
      <c r="T166" s="7">
        <f t="shared" si="105"/>
        <v>43903.199999999997</v>
      </c>
      <c r="U166" s="6">
        <f t="shared" si="111"/>
        <v>2713.21776</v>
      </c>
      <c r="V166" s="87">
        <f t="shared" si="112"/>
        <v>46616.417759999997</v>
      </c>
      <c r="W166" s="58">
        <v>0</v>
      </c>
      <c r="X166" s="11">
        <v>0</v>
      </c>
      <c r="Y166" s="42">
        <v>33.9</v>
      </c>
      <c r="Z166" s="43">
        <v>127.7</v>
      </c>
      <c r="AA166" s="41">
        <f t="shared" si="113"/>
        <v>161.6</v>
      </c>
      <c r="AB166" s="67"/>
      <c r="AC166" s="68"/>
      <c r="AD166" s="38">
        <v>0</v>
      </c>
      <c r="AE166" s="43"/>
      <c r="AF166" s="43">
        <v>4.7</v>
      </c>
      <c r="AG166" s="41">
        <f t="shared" si="114"/>
        <v>166.29999999999998</v>
      </c>
      <c r="AH166" s="69"/>
      <c r="AI166" s="4">
        <v>264</v>
      </c>
      <c r="AJ166" s="41">
        <f t="shared" si="115"/>
        <v>166.29999999999998</v>
      </c>
      <c r="AK166" s="7">
        <f t="shared" si="106"/>
        <v>43903.199999999997</v>
      </c>
      <c r="AL166" s="6">
        <v>0</v>
      </c>
      <c r="AM166" s="87">
        <f t="shared" si="116"/>
        <v>43903.199999999997</v>
      </c>
      <c r="AN166" s="58">
        <f t="shared" si="117"/>
        <v>0</v>
      </c>
      <c r="AO166" s="11">
        <f t="shared" si="118"/>
        <v>0</v>
      </c>
      <c r="AP166" s="42">
        <v>33.9</v>
      </c>
      <c r="AQ166" s="43">
        <v>127.7</v>
      </c>
      <c r="AR166" s="41">
        <f t="shared" si="119"/>
        <v>161.6</v>
      </c>
      <c r="AS166" s="67">
        <v>0</v>
      </c>
      <c r="AT166" s="68">
        <v>0</v>
      </c>
      <c r="AU166" s="38">
        <f t="shared" si="120"/>
        <v>0</v>
      </c>
      <c r="AV166" s="43">
        <v>0</v>
      </c>
      <c r="AW166" s="43">
        <v>4.7</v>
      </c>
      <c r="AX166" s="41">
        <f t="shared" si="121"/>
        <v>166.29999999999998</v>
      </c>
      <c r="AY166" s="69">
        <v>0</v>
      </c>
      <c r="AZ166" s="4">
        <v>264</v>
      </c>
      <c r="BA166" s="41">
        <f t="shared" si="122"/>
        <v>166.29999999999998</v>
      </c>
      <c r="BB166" s="7">
        <f t="shared" si="107"/>
        <v>43903.199999999997</v>
      </c>
      <c r="BC166" s="6">
        <v>0</v>
      </c>
      <c r="BD166" s="87">
        <f t="shared" si="123"/>
        <v>43903.199999999997</v>
      </c>
      <c r="BE166" s="58">
        <f t="shared" si="124"/>
        <v>0</v>
      </c>
      <c r="BF166" s="11">
        <f t="shared" si="125"/>
        <v>0</v>
      </c>
    </row>
    <row r="167" spans="1:58" x14ac:dyDescent="0.25">
      <c r="A167" s="12" t="s">
        <v>320</v>
      </c>
      <c r="B167" s="3" t="s">
        <v>321</v>
      </c>
      <c r="C167" s="3" t="s">
        <v>397</v>
      </c>
      <c r="D167" s="3" t="s">
        <v>322</v>
      </c>
      <c r="E167" s="3">
        <v>4</v>
      </c>
      <c r="F167" s="3">
        <v>88</v>
      </c>
      <c r="G167" s="15" t="s">
        <v>323</v>
      </c>
      <c r="H167" s="42">
        <v>3.4</v>
      </c>
      <c r="I167" s="43">
        <v>41.1</v>
      </c>
      <c r="J167" s="41">
        <f t="shared" si="108"/>
        <v>44.5</v>
      </c>
      <c r="K167" s="67">
        <v>0</v>
      </c>
      <c r="L167" s="68">
        <v>0</v>
      </c>
      <c r="M167" s="38">
        <v>0</v>
      </c>
      <c r="N167" s="43">
        <v>1.1000000000000001</v>
      </c>
      <c r="O167" s="43">
        <v>89.7</v>
      </c>
      <c r="P167" s="41">
        <f t="shared" si="109"/>
        <v>135.30000000000001</v>
      </c>
      <c r="Q167" s="69">
        <v>17.100000000000001</v>
      </c>
      <c r="R167" s="4">
        <v>264</v>
      </c>
      <c r="S167" s="41">
        <f t="shared" si="110"/>
        <v>135.30000000000001</v>
      </c>
      <c r="T167" s="7">
        <f t="shared" si="105"/>
        <v>35719.200000000004</v>
      </c>
      <c r="U167" s="6">
        <f t="shared" si="111"/>
        <v>2207.4465600000003</v>
      </c>
      <c r="V167" s="87">
        <f t="shared" si="112"/>
        <v>37926.646560000008</v>
      </c>
      <c r="W167" s="58">
        <v>0</v>
      </c>
      <c r="X167" s="11">
        <v>0</v>
      </c>
      <c r="Y167" s="42">
        <v>135</v>
      </c>
      <c r="Z167" s="43"/>
      <c r="AA167" s="41">
        <f t="shared" si="113"/>
        <v>135</v>
      </c>
      <c r="AB167" s="67"/>
      <c r="AC167" s="68"/>
      <c r="AD167" s="38">
        <v>0</v>
      </c>
      <c r="AE167" s="43"/>
      <c r="AF167" s="43"/>
      <c r="AG167" s="41">
        <f t="shared" si="114"/>
        <v>135</v>
      </c>
      <c r="AH167" s="69">
        <v>17.100000000000001</v>
      </c>
      <c r="AI167" s="4">
        <v>264</v>
      </c>
      <c r="AJ167" s="41">
        <f t="shared" si="115"/>
        <v>135</v>
      </c>
      <c r="AK167" s="7">
        <f t="shared" si="106"/>
        <v>35640</v>
      </c>
      <c r="AL167" s="6">
        <v>0</v>
      </c>
      <c r="AM167" s="87">
        <f t="shared" si="116"/>
        <v>35640</v>
      </c>
      <c r="AN167" s="58">
        <f t="shared" si="117"/>
        <v>-0.30000000000001137</v>
      </c>
      <c r="AO167" s="11">
        <f t="shared" si="118"/>
        <v>-79.200000000004366</v>
      </c>
      <c r="AP167" s="42">
        <v>134.9</v>
      </c>
      <c r="AQ167" s="43">
        <v>0</v>
      </c>
      <c r="AR167" s="41">
        <f t="shared" si="119"/>
        <v>134.9</v>
      </c>
      <c r="AS167" s="67">
        <v>0</v>
      </c>
      <c r="AT167" s="68">
        <v>0</v>
      </c>
      <c r="AU167" s="38">
        <f t="shared" si="120"/>
        <v>0</v>
      </c>
      <c r="AV167" s="43">
        <v>0</v>
      </c>
      <c r="AW167" s="43">
        <v>0</v>
      </c>
      <c r="AX167" s="41">
        <f t="shared" si="121"/>
        <v>134.9</v>
      </c>
      <c r="AY167" s="69">
        <v>17.3</v>
      </c>
      <c r="AZ167" s="4">
        <v>264</v>
      </c>
      <c r="BA167" s="41">
        <f t="shared" si="122"/>
        <v>134.9</v>
      </c>
      <c r="BB167" s="7">
        <f t="shared" si="107"/>
        <v>35613.599999999999</v>
      </c>
      <c r="BC167" s="6">
        <v>0</v>
      </c>
      <c r="BD167" s="87">
        <f t="shared" si="123"/>
        <v>35613.599999999999</v>
      </c>
      <c r="BE167" s="58">
        <f t="shared" si="124"/>
        <v>-9.9999999999994316E-2</v>
      </c>
      <c r="BF167" s="11">
        <f t="shared" si="125"/>
        <v>-26.400000000001455</v>
      </c>
    </row>
    <row r="168" spans="1:58" x14ac:dyDescent="0.25">
      <c r="A168" s="12" t="s">
        <v>327</v>
      </c>
      <c r="B168" s="3" t="s">
        <v>328</v>
      </c>
      <c r="C168" s="3" t="s">
        <v>397</v>
      </c>
      <c r="D168" s="3" t="s">
        <v>322</v>
      </c>
      <c r="E168" s="3">
        <v>4</v>
      </c>
      <c r="F168" s="3">
        <v>127</v>
      </c>
      <c r="G168" s="15" t="s">
        <v>329</v>
      </c>
      <c r="H168" s="42">
        <v>57.2</v>
      </c>
      <c r="I168" s="43">
        <v>36.6</v>
      </c>
      <c r="J168" s="41">
        <f t="shared" si="108"/>
        <v>93.800000000000011</v>
      </c>
      <c r="K168" s="67">
        <v>0</v>
      </c>
      <c r="L168" s="68">
        <v>0</v>
      </c>
      <c r="M168" s="38">
        <v>0</v>
      </c>
      <c r="N168" s="43">
        <v>0.5</v>
      </c>
      <c r="O168" s="43">
        <v>50.1</v>
      </c>
      <c r="P168" s="41">
        <f t="shared" si="109"/>
        <v>144.4</v>
      </c>
      <c r="Q168" s="69">
        <v>5.0999999999999996</v>
      </c>
      <c r="R168" s="4">
        <v>264</v>
      </c>
      <c r="S168" s="41">
        <f t="shared" si="110"/>
        <v>144.4</v>
      </c>
      <c r="T168" s="7">
        <f t="shared" si="105"/>
        <v>38121.599999999999</v>
      </c>
      <c r="U168" s="6">
        <f t="shared" si="111"/>
        <v>2355.9148799999998</v>
      </c>
      <c r="V168" s="87">
        <f t="shared" si="112"/>
        <v>40477.514879999995</v>
      </c>
      <c r="W168" s="58">
        <v>0</v>
      </c>
      <c r="X168" s="11">
        <v>0</v>
      </c>
      <c r="Y168" s="42">
        <v>144.4</v>
      </c>
      <c r="Z168" s="43"/>
      <c r="AA168" s="41">
        <f t="shared" si="113"/>
        <v>144.4</v>
      </c>
      <c r="AB168" s="67"/>
      <c r="AC168" s="68"/>
      <c r="AD168" s="38">
        <v>0</v>
      </c>
      <c r="AE168" s="43"/>
      <c r="AF168" s="43"/>
      <c r="AG168" s="41">
        <f t="shared" si="114"/>
        <v>144.4</v>
      </c>
      <c r="AH168" s="69">
        <v>5.0999999999999996</v>
      </c>
      <c r="AI168" s="4">
        <v>264</v>
      </c>
      <c r="AJ168" s="41">
        <f t="shared" si="115"/>
        <v>144.4</v>
      </c>
      <c r="AK168" s="7">
        <f t="shared" si="106"/>
        <v>38121.599999999999</v>
      </c>
      <c r="AL168" s="6">
        <v>0</v>
      </c>
      <c r="AM168" s="87">
        <f t="shared" si="116"/>
        <v>38121.599999999999</v>
      </c>
      <c r="AN168" s="58">
        <f t="shared" si="117"/>
        <v>0</v>
      </c>
      <c r="AO168" s="11">
        <f t="shared" si="118"/>
        <v>0</v>
      </c>
      <c r="AP168" s="42">
        <v>144.4</v>
      </c>
      <c r="AQ168" s="43">
        <v>0</v>
      </c>
      <c r="AR168" s="41">
        <f t="shared" si="119"/>
        <v>144.4</v>
      </c>
      <c r="AS168" s="67">
        <v>0</v>
      </c>
      <c r="AT168" s="68">
        <v>0</v>
      </c>
      <c r="AU168" s="38">
        <f t="shared" si="120"/>
        <v>0</v>
      </c>
      <c r="AV168" s="43">
        <v>0</v>
      </c>
      <c r="AW168" s="43">
        <v>0</v>
      </c>
      <c r="AX168" s="41">
        <f t="shared" si="121"/>
        <v>144.4</v>
      </c>
      <c r="AY168" s="69">
        <v>0</v>
      </c>
      <c r="AZ168" s="4">
        <v>264</v>
      </c>
      <c r="BA168" s="41">
        <f t="shared" si="122"/>
        <v>144.4</v>
      </c>
      <c r="BB168" s="7">
        <f t="shared" si="107"/>
        <v>38121.599999999999</v>
      </c>
      <c r="BC168" s="6">
        <v>0</v>
      </c>
      <c r="BD168" s="87">
        <f t="shared" si="123"/>
        <v>38121.599999999999</v>
      </c>
      <c r="BE168" s="58">
        <f t="shared" si="124"/>
        <v>0</v>
      </c>
      <c r="BF168" s="11">
        <f t="shared" si="125"/>
        <v>0</v>
      </c>
    </row>
    <row r="169" spans="1:58" x14ac:dyDescent="0.25">
      <c r="A169" s="12" t="s">
        <v>330</v>
      </c>
      <c r="B169" s="3" t="s">
        <v>331</v>
      </c>
      <c r="C169" s="3" t="s">
        <v>397</v>
      </c>
      <c r="D169" s="47" t="s">
        <v>322</v>
      </c>
      <c r="E169" s="47">
        <v>4</v>
      </c>
      <c r="F169" s="47">
        <v>157</v>
      </c>
      <c r="G169" s="48" t="s">
        <v>332</v>
      </c>
      <c r="H169" s="42">
        <v>14.7</v>
      </c>
      <c r="I169" s="43">
        <v>2</v>
      </c>
      <c r="J169" s="41">
        <f t="shared" si="108"/>
        <v>16.7</v>
      </c>
      <c r="K169" s="67">
        <v>0</v>
      </c>
      <c r="L169" s="68">
        <v>0</v>
      </c>
      <c r="M169" s="38">
        <v>0</v>
      </c>
      <c r="N169" s="43">
        <v>1.2</v>
      </c>
      <c r="O169" s="43">
        <v>123.7</v>
      </c>
      <c r="P169" s="41">
        <f t="shared" si="109"/>
        <v>141.6</v>
      </c>
      <c r="Q169" s="69">
        <v>0</v>
      </c>
      <c r="R169" s="4">
        <v>264</v>
      </c>
      <c r="S169" s="41">
        <f t="shared" si="110"/>
        <v>141.6</v>
      </c>
      <c r="T169" s="7">
        <f t="shared" si="105"/>
        <v>37382.400000000001</v>
      </c>
      <c r="U169" s="6">
        <f t="shared" si="111"/>
        <v>2310.2323200000001</v>
      </c>
      <c r="V169" s="87">
        <f t="shared" si="112"/>
        <v>39692.632320000004</v>
      </c>
      <c r="W169" s="58">
        <v>0</v>
      </c>
      <c r="X169" s="11">
        <v>0</v>
      </c>
      <c r="Y169" s="42">
        <v>18.2</v>
      </c>
      <c r="Z169" s="43">
        <v>2</v>
      </c>
      <c r="AA169" s="41">
        <f t="shared" si="113"/>
        <v>20.2</v>
      </c>
      <c r="AB169" s="67"/>
      <c r="AC169" s="68"/>
      <c r="AD169" s="38">
        <v>0</v>
      </c>
      <c r="AE169" s="43">
        <v>1.2</v>
      </c>
      <c r="AF169" s="43">
        <v>115.8</v>
      </c>
      <c r="AG169" s="41">
        <f t="shared" si="114"/>
        <v>137.19999999999999</v>
      </c>
      <c r="AH169" s="69"/>
      <c r="AI169" s="4">
        <v>264</v>
      </c>
      <c r="AJ169" s="41">
        <f t="shared" si="115"/>
        <v>137.19999999999999</v>
      </c>
      <c r="AK169" s="7">
        <f t="shared" si="106"/>
        <v>36220.799999999996</v>
      </c>
      <c r="AL169" s="6">
        <v>0</v>
      </c>
      <c r="AM169" s="87">
        <f t="shared" si="116"/>
        <v>36220.799999999996</v>
      </c>
      <c r="AN169" s="58">
        <f t="shared" si="117"/>
        <v>-4.4000000000000057</v>
      </c>
      <c r="AO169" s="11">
        <f t="shared" si="118"/>
        <v>-1161.6000000000058</v>
      </c>
      <c r="AP169" s="42">
        <v>18.5</v>
      </c>
      <c r="AQ169" s="43">
        <v>1.9</v>
      </c>
      <c r="AR169" s="41">
        <f t="shared" si="119"/>
        <v>20.399999999999999</v>
      </c>
      <c r="AS169" s="67">
        <v>0</v>
      </c>
      <c r="AT169" s="68">
        <v>0</v>
      </c>
      <c r="AU169" s="38">
        <f t="shared" si="120"/>
        <v>0</v>
      </c>
      <c r="AV169" s="43">
        <v>1.2</v>
      </c>
      <c r="AW169" s="43">
        <v>115.8</v>
      </c>
      <c r="AX169" s="41">
        <f t="shared" si="121"/>
        <v>137.4</v>
      </c>
      <c r="AY169" s="69">
        <v>0</v>
      </c>
      <c r="AZ169" s="4">
        <v>264</v>
      </c>
      <c r="BA169" s="41">
        <f t="shared" si="122"/>
        <v>137.4</v>
      </c>
      <c r="BB169" s="7">
        <f t="shared" si="107"/>
        <v>36273.599999999999</v>
      </c>
      <c r="BC169" s="6">
        <v>0</v>
      </c>
      <c r="BD169" s="87">
        <f t="shared" si="123"/>
        <v>36273.599999999999</v>
      </c>
      <c r="BE169" s="58">
        <f t="shared" si="124"/>
        <v>0.20000000000001705</v>
      </c>
      <c r="BF169" s="11">
        <f t="shared" si="125"/>
        <v>52.80000000000291</v>
      </c>
    </row>
    <row r="170" spans="1:58" x14ac:dyDescent="0.25">
      <c r="A170" s="12" t="s">
        <v>336</v>
      </c>
      <c r="B170" s="3" t="s">
        <v>337</v>
      </c>
      <c r="C170" s="3" t="s">
        <v>397</v>
      </c>
      <c r="D170" s="3" t="s">
        <v>322</v>
      </c>
      <c r="E170" s="3">
        <v>4</v>
      </c>
      <c r="F170" s="3">
        <v>178</v>
      </c>
      <c r="G170" s="15" t="s">
        <v>338</v>
      </c>
      <c r="H170" s="42">
        <v>9.3000000000000007</v>
      </c>
      <c r="I170" s="43">
        <v>20</v>
      </c>
      <c r="J170" s="41">
        <f t="shared" si="108"/>
        <v>29.3</v>
      </c>
      <c r="K170" s="67">
        <v>0</v>
      </c>
      <c r="L170" s="68">
        <v>0</v>
      </c>
      <c r="M170" s="38">
        <v>0</v>
      </c>
      <c r="N170" s="43">
        <v>0.9</v>
      </c>
      <c r="O170" s="43">
        <v>107</v>
      </c>
      <c r="P170" s="41">
        <f t="shared" si="109"/>
        <v>137.19999999999999</v>
      </c>
      <c r="Q170" s="69">
        <v>3.2</v>
      </c>
      <c r="R170" s="4">
        <v>264</v>
      </c>
      <c r="S170" s="41">
        <f t="shared" si="110"/>
        <v>137.19999999999999</v>
      </c>
      <c r="T170" s="7">
        <f t="shared" si="105"/>
        <v>36220.799999999996</v>
      </c>
      <c r="U170" s="6">
        <f t="shared" si="111"/>
        <v>2238.44544</v>
      </c>
      <c r="V170" s="87">
        <f t="shared" si="112"/>
        <v>38459.245439999999</v>
      </c>
      <c r="W170" s="58">
        <v>0</v>
      </c>
      <c r="X170" s="11">
        <v>0</v>
      </c>
      <c r="Y170" s="42">
        <v>9.3000000000000007</v>
      </c>
      <c r="Z170" s="43">
        <v>20</v>
      </c>
      <c r="AA170" s="41">
        <f t="shared" si="113"/>
        <v>29.3</v>
      </c>
      <c r="AB170" s="67"/>
      <c r="AC170" s="68"/>
      <c r="AD170" s="38">
        <v>0</v>
      </c>
      <c r="AE170" s="43">
        <v>0.9</v>
      </c>
      <c r="AF170" s="43">
        <v>107</v>
      </c>
      <c r="AG170" s="41">
        <f t="shared" si="114"/>
        <v>137.19999999999999</v>
      </c>
      <c r="AH170" s="69">
        <v>3.2</v>
      </c>
      <c r="AI170" s="4">
        <v>264</v>
      </c>
      <c r="AJ170" s="41">
        <f t="shared" si="115"/>
        <v>137.19999999999999</v>
      </c>
      <c r="AK170" s="7">
        <f t="shared" si="106"/>
        <v>36220.799999999996</v>
      </c>
      <c r="AL170" s="6">
        <v>0</v>
      </c>
      <c r="AM170" s="87">
        <f t="shared" si="116"/>
        <v>36220.799999999996</v>
      </c>
      <c r="AN170" s="58">
        <f t="shared" si="117"/>
        <v>0</v>
      </c>
      <c r="AO170" s="11">
        <f t="shared" si="118"/>
        <v>0</v>
      </c>
      <c r="AP170" s="42">
        <v>9.3000000000000007</v>
      </c>
      <c r="AQ170" s="43">
        <v>20</v>
      </c>
      <c r="AR170" s="41">
        <f t="shared" si="119"/>
        <v>29.3</v>
      </c>
      <c r="AS170" s="67">
        <v>0</v>
      </c>
      <c r="AT170" s="68">
        <v>0</v>
      </c>
      <c r="AU170" s="38">
        <f t="shared" si="120"/>
        <v>0</v>
      </c>
      <c r="AV170" s="43">
        <v>0.9</v>
      </c>
      <c r="AW170" s="43">
        <v>107</v>
      </c>
      <c r="AX170" s="41">
        <f t="shared" si="121"/>
        <v>137.19999999999999</v>
      </c>
      <c r="AY170" s="69">
        <v>3.2</v>
      </c>
      <c r="AZ170" s="4">
        <v>264</v>
      </c>
      <c r="BA170" s="41">
        <f t="shared" si="122"/>
        <v>137.19999999999999</v>
      </c>
      <c r="BB170" s="7">
        <f t="shared" si="107"/>
        <v>36220.799999999996</v>
      </c>
      <c r="BC170" s="6">
        <v>0</v>
      </c>
      <c r="BD170" s="87">
        <f t="shared" si="123"/>
        <v>36220.799999999996</v>
      </c>
      <c r="BE170" s="58">
        <f t="shared" si="124"/>
        <v>0</v>
      </c>
      <c r="BF170" s="11">
        <f t="shared" si="125"/>
        <v>0</v>
      </c>
    </row>
    <row r="171" spans="1:58" x14ac:dyDescent="0.25">
      <c r="A171" s="12" t="s">
        <v>342</v>
      </c>
      <c r="B171" s="3" t="s">
        <v>343</v>
      </c>
      <c r="C171" s="3" t="s">
        <v>397</v>
      </c>
      <c r="D171" s="3" t="s">
        <v>322</v>
      </c>
      <c r="E171" s="3">
        <v>4</v>
      </c>
      <c r="F171" s="3">
        <v>215</v>
      </c>
      <c r="G171" s="15" t="s">
        <v>344</v>
      </c>
      <c r="H171" s="42">
        <v>20.8</v>
      </c>
      <c r="I171" s="43">
        <v>12</v>
      </c>
      <c r="J171" s="41">
        <f t="shared" si="108"/>
        <v>32.799999999999997</v>
      </c>
      <c r="K171" s="67">
        <v>0</v>
      </c>
      <c r="L171" s="68">
        <v>0</v>
      </c>
      <c r="M171" s="38">
        <v>0</v>
      </c>
      <c r="N171" s="43">
        <v>0.3</v>
      </c>
      <c r="O171" s="43">
        <v>86.2</v>
      </c>
      <c r="P171" s="41">
        <f t="shared" si="109"/>
        <v>119.3</v>
      </c>
      <c r="Q171" s="69">
        <v>0.6</v>
      </c>
      <c r="R171" s="4">
        <v>264</v>
      </c>
      <c r="S171" s="41">
        <f t="shared" si="110"/>
        <v>119.3</v>
      </c>
      <c r="T171" s="7">
        <f t="shared" si="105"/>
        <v>31495.200000000001</v>
      </c>
      <c r="U171" s="6">
        <f t="shared" si="111"/>
        <v>1946.40336</v>
      </c>
      <c r="V171" s="87">
        <f t="shared" si="112"/>
        <v>33441.603360000001</v>
      </c>
      <c r="W171" s="58">
        <v>0</v>
      </c>
      <c r="X171" s="11">
        <v>0</v>
      </c>
      <c r="Y171" s="42">
        <v>30.8</v>
      </c>
      <c r="Z171" s="43">
        <v>3</v>
      </c>
      <c r="AA171" s="41">
        <f t="shared" si="113"/>
        <v>33.799999999999997</v>
      </c>
      <c r="AB171" s="67"/>
      <c r="AC171" s="68"/>
      <c r="AD171" s="38">
        <v>0</v>
      </c>
      <c r="AE171" s="43">
        <v>0.3</v>
      </c>
      <c r="AF171" s="43">
        <v>86.2</v>
      </c>
      <c r="AG171" s="41">
        <f t="shared" si="114"/>
        <v>120.3</v>
      </c>
      <c r="AH171" s="69">
        <v>0.6</v>
      </c>
      <c r="AI171" s="4">
        <v>264</v>
      </c>
      <c r="AJ171" s="41">
        <f t="shared" si="115"/>
        <v>120.3</v>
      </c>
      <c r="AK171" s="7">
        <f t="shared" si="106"/>
        <v>31759.200000000001</v>
      </c>
      <c r="AL171" s="6">
        <v>0</v>
      </c>
      <c r="AM171" s="87">
        <f t="shared" si="116"/>
        <v>31759.200000000001</v>
      </c>
      <c r="AN171" s="58">
        <f t="shared" si="117"/>
        <v>1</v>
      </c>
      <c r="AO171" s="11">
        <f t="shared" si="118"/>
        <v>264</v>
      </c>
      <c r="AP171" s="42">
        <v>30.8</v>
      </c>
      <c r="AQ171" s="43">
        <v>3</v>
      </c>
      <c r="AR171" s="41">
        <f t="shared" si="119"/>
        <v>33.799999999999997</v>
      </c>
      <c r="AS171" s="67">
        <v>0</v>
      </c>
      <c r="AT171" s="68">
        <v>0</v>
      </c>
      <c r="AU171" s="38">
        <f t="shared" si="120"/>
        <v>0</v>
      </c>
      <c r="AV171" s="43">
        <v>0.3</v>
      </c>
      <c r="AW171" s="43">
        <v>86.2</v>
      </c>
      <c r="AX171" s="41">
        <f t="shared" si="121"/>
        <v>120.3</v>
      </c>
      <c r="AY171" s="69">
        <v>0.6</v>
      </c>
      <c r="AZ171" s="4">
        <v>264</v>
      </c>
      <c r="BA171" s="41">
        <f t="shared" si="122"/>
        <v>120.3</v>
      </c>
      <c r="BB171" s="7">
        <f t="shared" si="107"/>
        <v>31759.200000000001</v>
      </c>
      <c r="BC171" s="6">
        <v>0</v>
      </c>
      <c r="BD171" s="87">
        <f t="shared" si="123"/>
        <v>31759.200000000001</v>
      </c>
      <c r="BE171" s="58">
        <f t="shared" si="124"/>
        <v>0</v>
      </c>
      <c r="BF171" s="11">
        <f t="shared" si="125"/>
        <v>0</v>
      </c>
    </row>
    <row r="172" spans="1:58" x14ac:dyDescent="0.25">
      <c r="A172" s="12" t="s">
        <v>324</v>
      </c>
      <c r="B172" s="3" t="s">
        <v>325</v>
      </c>
      <c r="C172" s="3" t="s">
        <v>397</v>
      </c>
      <c r="D172" s="3" t="s">
        <v>322</v>
      </c>
      <c r="E172" s="3">
        <v>4</v>
      </c>
      <c r="F172" s="3">
        <v>274</v>
      </c>
      <c r="G172" s="15" t="s">
        <v>326</v>
      </c>
      <c r="H172" s="42">
        <v>43.9</v>
      </c>
      <c r="I172" s="43">
        <v>111.4</v>
      </c>
      <c r="J172" s="41">
        <f t="shared" si="108"/>
        <v>155.30000000000001</v>
      </c>
      <c r="K172" s="67">
        <v>0</v>
      </c>
      <c r="L172" s="68">
        <v>0</v>
      </c>
      <c r="M172" s="38">
        <v>0</v>
      </c>
      <c r="N172" s="43">
        <v>1</v>
      </c>
      <c r="O172" s="43">
        <v>17.8</v>
      </c>
      <c r="P172" s="41">
        <f t="shared" si="109"/>
        <v>174.10000000000002</v>
      </c>
      <c r="Q172" s="69">
        <v>13</v>
      </c>
      <c r="R172" s="4">
        <v>264</v>
      </c>
      <c r="S172" s="41">
        <f t="shared" si="110"/>
        <v>174.10000000000002</v>
      </c>
      <c r="T172" s="7">
        <f t="shared" si="105"/>
        <v>45962.400000000009</v>
      </c>
      <c r="U172" s="6">
        <f t="shared" si="111"/>
        <v>2840.4763200000007</v>
      </c>
      <c r="V172" s="87">
        <f t="shared" si="112"/>
        <v>48802.87632000001</v>
      </c>
      <c r="W172" s="58">
        <v>0</v>
      </c>
      <c r="X172" s="11">
        <v>0</v>
      </c>
      <c r="Y172" s="42">
        <v>48.5</v>
      </c>
      <c r="Z172" s="43">
        <v>106.8</v>
      </c>
      <c r="AA172" s="41">
        <f t="shared" si="113"/>
        <v>155.30000000000001</v>
      </c>
      <c r="AB172" s="67"/>
      <c r="AC172" s="68"/>
      <c r="AD172" s="38">
        <v>0</v>
      </c>
      <c r="AE172" s="43">
        <v>1</v>
      </c>
      <c r="AF172" s="43">
        <v>17.8</v>
      </c>
      <c r="AG172" s="41">
        <f t="shared" si="114"/>
        <v>174.10000000000002</v>
      </c>
      <c r="AH172" s="69">
        <v>13</v>
      </c>
      <c r="AI172" s="4">
        <v>264</v>
      </c>
      <c r="AJ172" s="41">
        <f t="shared" si="115"/>
        <v>174.10000000000002</v>
      </c>
      <c r="AK172" s="7">
        <f t="shared" si="106"/>
        <v>45962.400000000009</v>
      </c>
      <c r="AL172" s="6">
        <v>0</v>
      </c>
      <c r="AM172" s="87">
        <f t="shared" si="116"/>
        <v>45962.400000000009</v>
      </c>
      <c r="AN172" s="58">
        <f t="shared" si="117"/>
        <v>0</v>
      </c>
      <c r="AO172" s="11">
        <f t="shared" si="118"/>
        <v>0</v>
      </c>
      <c r="AP172" s="42">
        <v>48.5</v>
      </c>
      <c r="AQ172" s="43">
        <v>106.8</v>
      </c>
      <c r="AR172" s="41">
        <f t="shared" si="119"/>
        <v>155.30000000000001</v>
      </c>
      <c r="AS172" s="67">
        <v>0</v>
      </c>
      <c r="AT172" s="68">
        <v>0</v>
      </c>
      <c r="AU172" s="38">
        <f t="shared" si="120"/>
        <v>0</v>
      </c>
      <c r="AV172" s="43">
        <v>1</v>
      </c>
      <c r="AW172" s="43">
        <v>17.8</v>
      </c>
      <c r="AX172" s="41">
        <f t="shared" si="121"/>
        <v>174.10000000000002</v>
      </c>
      <c r="AY172" s="69">
        <v>13</v>
      </c>
      <c r="AZ172" s="4">
        <v>264</v>
      </c>
      <c r="BA172" s="41">
        <f t="shared" si="122"/>
        <v>174.10000000000002</v>
      </c>
      <c r="BB172" s="7">
        <f t="shared" si="107"/>
        <v>45962.400000000009</v>
      </c>
      <c r="BC172" s="6">
        <v>0</v>
      </c>
      <c r="BD172" s="87">
        <f t="shared" si="123"/>
        <v>45962.400000000009</v>
      </c>
      <c r="BE172" s="58">
        <f t="shared" si="124"/>
        <v>0</v>
      </c>
      <c r="BF172" s="11">
        <f t="shared" si="125"/>
        <v>0</v>
      </c>
    </row>
    <row r="173" spans="1:58" x14ac:dyDescent="0.25">
      <c r="A173" s="12" t="s">
        <v>345</v>
      </c>
      <c r="B173" s="3" t="s">
        <v>346</v>
      </c>
      <c r="C173" s="3" t="s">
        <v>397</v>
      </c>
      <c r="D173" s="3" t="s">
        <v>347</v>
      </c>
      <c r="E173" s="3">
        <v>4</v>
      </c>
      <c r="F173" s="3">
        <v>126</v>
      </c>
      <c r="G173" s="15" t="s">
        <v>348</v>
      </c>
      <c r="H173" s="42">
        <v>6.7</v>
      </c>
      <c r="I173" s="43">
        <v>0</v>
      </c>
      <c r="J173" s="41">
        <f t="shared" si="108"/>
        <v>6.7</v>
      </c>
      <c r="K173" s="67">
        <v>0</v>
      </c>
      <c r="L173" s="68">
        <v>0</v>
      </c>
      <c r="M173" s="38">
        <v>0</v>
      </c>
      <c r="N173" s="43">
        <v>0</v>
      </c>
      <c r="O173" s="43">
        <v>70.7</v>
      </c>
      <c r="P173" s="41">
        <f t="shared" si="109"/>
        <v>77.400000000000006</v>
      </c>
      <c r="Q173" s="69">
        <v>0</v>
      </c>
      <c r="R173" s="4">
        <v>264</v>
      </c>
      <c r="S173" s="41">
        <f t="shared" si="110"/>
        <v>77.400000000000006</v>
      </c>
      <c r="T173" s="7">
        <f t="shared" si="105"/>
        <v>20433.600000000002</v>
      </c>
      <c r="U173" s="6">
        <f t="shared" si="111"/>
        <v>1262.7964800000002</v>
      </c>
      <c r="V173" s="87">
        <f t="shared" si="112"/>
        <v>21696.396480000003</v>
      </c>
      <c r="W173" s="58">
        <v>0</v>
      </c>
      <c r="X173" s="11">
        <v>0</v>
      </c>
      <c r="Y173" s="42">
        <v>6.7</v>
      </c>
      <c r="Z173" s="43"/>
      <c r="AA173" s="41">
        <f t="shared" si="113"/>
        <v>6.7</v>
      </c>
      <c r="AB173" s="67"/>
      <c r="AC173" s="68"/>
      <c r="AD173" s="38">
        <v>0</v>
      </c>
      <c r="AE173" s="43"/>
      <c r="AF173" s="43">
        <v>70.7</v>
      </c>
      <c r="AG173" s="41">
        <f t="shared" si="114"/>
        <v>77.400000000000006</v>
      </c>
      <c r="AH173" s="69"/>
      <c r="AI173" s="4">
        <v>264</v>
      </c>
      <c r="AJ173" s="41">
        <f t="shared" si="115"/>
        <v>77.400000000000006</v>
      </c>
      <c r="AK173" s="7">
        <f t="shared" si="106"/>
        <v>20433.600000000002</v>
      </c>
      <c r="AL173" s="6">
        <v>0</v>
      </c>
      <c r="AM173" s="87">
        <f t="shared" si="116"/>
        <v>20433.600000000002</v>
      </c>
      <c r="AN173" s="58">
        <f t="shared" si="117"/>
        <v>0</v>
      </c>
      <c r="AO173" s="11">
        <f t="shared" si="118"/>
        <v>0</v>
      </c>
      <c r="AP173" s="42">
        <v>6.7</v>
      </c>
      <c r="AQ173" s="43">
        <v>0</v>
      </c>
      <c r="AR173" s="41">
        <f t="shared" si="119"/>
        <v>6.7</v>
      </c>
      <c r="AS173" s="67">
        <v>0</v>
      </c>
      <c r="AT173" s="68">
        <v>0</v>
      </c>
      <c r="AU173" s="38">
        <f t="shared" si="120"/>
        <v>0</v>
      </c>
      <c r="AV173" s="43">
        <v>0</v>
      </c>
      <c r="AW173" s="43">
        <v>70.7</v>
      </c>
      <c r="AX173" s="41">
        <f t="shared" si="121"/>
        <v>77.400000000000006</v>
      </c>
      <c r="AY173" s="69">
        <v>0</v>
      </c>
      <c r="AZ173" s="4">
        <v>264</v>
      </c>
      <c r="BA173" s="41">
        <f t="shared" si="122"/>
        <v>77.400000000000006</v>
      </c>
      <c r="BB173" s="7">
        <f t="shared" si="107"/>
        <v>20433.600000000002</v>
      </c>
      <c r="BC173" s="6">
        <v>0</v>
      </c>
      <c r="BD173" s="87">
        <f t="shared" si="123"/>
        <v>20433.600000000002</v>
      </c>
      <c r="BE173" s="58">
        <f t="shared" si="124"/>
        <v>0</v>
      </c>
      <c r="BF173" s="11">
        <f t="shared" si="125"/>
        <v>0</v>
      </c>
    </row>
    <row r="174" spans="1:58" x14ac:dyDescent="0.25">
      <c r="A174" s="12" t="s">
        <v>408</v>
      </c>
      <c r="B174" s="3" t="s">
        <v>350</v>
      </c>
      <c r="C174" s="3" t="s">
        <v>398</v>
      </c>
      <c r="D174" s="3" t="s">
        <v>347</v>
      </c>
      <c r="E174" s="3">
        <v>4</v>
      </c>
      <c r="F174" s="3">
        <v>133</v>
      </c>
      <c r="G174" s="15" t="s">
        <v>351</v>
      </c>
      <c r="H174" s="42">
        <v>17.899999999999999</v>
      </c>
      <c r="I174" s="43">
        <v>0</v>
      </c>
      <c r="J174" s="41">
        <f t="shared" si="108"/>
        <v>17.899999999999999</v>
      </c>
      <c r="K174" s="67">
        <v>0</v>
      </c>
      <c r="L174" s="68">
        <v>0</v>
      </c>
      <c r="M174" s="38">
        <v>0</v>
      </c>
      <c r="N174" s="43">
        <v>3.9</v>
      </c>
      <c r="O174" s="43">
        <v>203.9</v>
      </c>
      <c r="P174" s="41">
        <f t="shared" si="109"/>
        <v>225.7</v>
      </c>
      <c r="Q174" s="69">
        <v>0</v>
      </c>
      <c r="R174" s="4">
        <v>264</v>
      </c>
      <c r="S174" s="41">
        <f t="shared" si="110"/>
        <v>225.7</v>
      </c>
      <c r="T174" s="7">
        <f t="shared" si="105"/>
        <v>59584.799999999996</v>
      </c>
      <c r="U174" s="6">
        <f t="shared" si="111"/>
        <v>3682.3406399999999</v>
      </c>
      <c r="V174" s="87">
        <f t="shared" si="112"/>
        <v>63267.140639999998</v>
      </c>
      <c r="W174" s="58">
        <v>0</v>
      </c>
      <c r="X174" s="11">
        <v>0</v>
      </c>
      <c r="Y174" s="42">
        <v>28.3</v>
      </c>
      <c r="Z174" s="43"/>
      <c r="AA174" s="41">
        <f t="shared" si="113"/>
        <v>28.3</v>
      </c>
      <c r="AB174" s="67"/>
      <c r="AC174" s="68"/>
      <c r="AD174" s="38">
        <v>0</v>
      </c>
      <c r="AE174" s="43">
        <v>3.8</v>
      </c>
      <c r="AF174" s="43">
        <v>197.4</v>
      </c>
      <c r="AG174" s="41">
        <f t="shared" si="114"/>
        <v>229.5</v>
      </c>
      <c r="AH174" s="69"/>
      <c r="AI174" s="4">
        <v>264</v>
      </c>
      <c r="AJ174" s="41">
        <f t="shared" si="115"/>
        <v>229.5</v>
      </c>
      <c r="AK174" s="7">
        <f t="shared" si="106"/>
        <v>60588</v>
      </c>
      <c r="AL174" s="6">
        <v>0</v>
      </c>
      <c r="AM174" s="87">
        <f t="shared" si="116"/>
        <v>60588</v>
      </c>
      <c r="AN174" s="58">
        <f t="shared" si="117"/>
        <v>3.8000000000000114</v>
      </c>
      <c r="AO174" s="11">
        <f t="shared" si="118"/>
        <v>1003.2000000000044</v>
      </c>
      <c r="AP174" s="42">
        <v>28.3</v>
      </c>
      <c r="AQ174" s="43">
        <v>0</v>
      </c>
      <c r="AR174" s="41">
        <f t="shared" si="119"/>
        <v>28.3</v>
      </c>
      <c r="AS174" s="67">
        <v>0</v>
      </c>
      <c r="AT174" s="68">
        <v>0</v>
      </c>
      <c r="AU174" s="38">
        <f t="shared" si="120"/>
        <v>0</v>
      </c>
      <c r="AV174" s="43">
        <v>4</v>
      </c>
      <c r="AW174" s="43">
        <v>197.3</v>
      </c>
      <c r="AX174" s="41">
        <f t="shared" si="121"/>
        <v>229.60000000000002</v>
      </c>
      <c r="AY174" s="69">
        <v>25.7</v>
      </c>
      <c r="AZ174" s="4">
        <v>264</v>
      </c>
      <c r="BA174" s="41">
        <f t="shared" si="122"/>
        <v>229.60000000000002</v>
      </c>
      <c r="BB174" s="7">
        <f t="shared" si="107"/>
        <v>60614.400000000009</v>
      </c>
      <c r="BC174" s="6">
        <v>0</v>
      </c>
      <c r="BD174" s="87">
        <f t="shared" si="123"/>
        <v>60614.400000000009</v>
      </c>
      <c r="BE174" s="58">
        <f t="shared" si="124"/>
        <v>0.10000000000002274</v>
      </c>
      <c r="BF174" s="11">
        <f t="shared" si="125"/>
        <v>26.400000000008731</v>
      </c>
    </row>
    <row r="175" spans="1:58" x14ac:dyDescent="0.25">
      <c r="A175" s="12" t="s">
        <v>389</v>
      </c>
      <c r="B175" s="3" t="s">
        <v>352</v>
      </c>
      <c r="C175" s="3" t="s">
        <v>397</v>
      </c>
      <c r="D175" s="3" t="s">
        <v>347</v>
      </c>
      <c r="E175" s="3">
        <v>4</v>
      </c>
      <c r="F175" s="3">
        <v>176</v>
      </c>
      <c r="G175" s="15" t="s">
        <v>353</v>
      </c>
      <c r="H175" s="42">
        <v>10.7</v>
      </c>
      <c r="I175" s="43">
        <v>0</v>
      </c>
      <c r="J175" s="41">
        <f t="shared" si="108"/>
        <v>10.7</v>
      </c>
      <c r="K175" s="67">
        <v>0</v>
      </c>
      <c r="L175" s="68">
        <v>0</v>
      </c>
      <c r="M175" s="38">
        <v>0</v>
      </c>
      <c r="N175" s="43">
        <v>0</v>
      </c>
      <c r="O175" s="43">
        <v>174.2</v>
      </c>
      <c r="P175" s="41">
        <f t="shared" si="109"/>
        <v>184.89999999999998</v>
      </c>
      <c r="Q175" s="69">
        <v>0</v>
      </c>
      <c r="R175" s="4">
        <v>264</v>
      </c>
      <c r="S175" s="41">
        <f t="shared" si="110"/>
        <v>184.89999999999998</v>
      </c>
      <c r="T175" s="7">
        <f t="shared" si="105"/>
        <v>48813.599999999991</v>
      </c>
      <c r="U175" s="6">
        <f t="shared" si="111"/>
        <v>3016.6804799999995</v>
      </c>
      <c r="V175" s="87">
        <f t="shared" si="112"/>
        <v>51830.280479999994</v>
      </c>
      <c r="W175" s="58">
        <v>0</v>
      </c>
      <c r="X175" s="11">
        <v>0</v>
      </c>
      <c r="Y175" s="42">
        <v>42.3</v>
      </c>
      <c r="Z175" s="43"/>
      <c r="AA175" s="41">
        <f t="shared" si="113"/>
        <v>42.3</v>
      </c>
      <c r="AB175" s="67"/>
      <c r="AC175" s="68"/>
      <c r="AD175" s="38">
        <v>0</v>
      </c>
      <c r="AE175" s="43">
        <v>0</v>
      </c>
      <c r="AF175" s="43">
        <v>141.30000000000001</v>
      </c>
      <c r="AG175" s="41">
        <f t="shared" si="114"/>
        <v>183.60000000000002</v>
      </c>
      <c r="AH175" s="69"/>
      <c r="AI175" s="4">
        <v>264</v>
      </c>
      <c r="AJ175" s="41">
        <f t="shared" si="115"/>
        <v>183.60000000000002</v>
      </c>
      <c r="AK175" s="7">
        <f t="shared" si="106"/>
        <v>48470.400000000009</v>
      </c>
      <c r="AL175" s="6">
        <v>0</v>
      </c>
      <c r="AM175" s="87">
        <f t="shared" si="116"/>
        <v>48470.400000000009</v>
      </c>
      <c r="AN175" s="58">
        <f t="shared" si="117"/>
        <v>-1.2999999999999545</v>
      </c>
      <c r="AO175" s="11">
        <f t="shared" si="118"/>
        <v>-343.19999999998254</v>
      </c>
      <c r="AP175" s="42">
        <v>42.3</v>
      </c>
      <c r="AQ175" s="43">
        <v>0</v>
      </c>
      <c r="AR175" s="41">
        <f t="shared" si="119"/>
        <v>42.3</v>
      </c>
      <c r="AS175" s="67">
        <v>0</v>
      </c>
      <c r="AT175" s="68">
        <v>0</v>
      </c>
      <c r="AU175" s="38">
        <f t="shared" si="120"/>
        <v>0</v>
      </c>
      <c r="AV175" s="43">
        <v>0</v>
      </c>
      <c r="AW175" s="43">
        <v>141.30000000000001</v>
      </c>
      <c r="AX175" s="41">
        <f t="shared" si="121"/>
        <v>183.60000000000002</v>
      </c>
      <c r="AY175" s="69">
        <v>0</v>
      </c>
      <c r="AZ175" s="4">
        <v>264</v>
      </c>
      <c r="BA175" s="41">
        <f t="shared" si="122"/>
        <v>183.60000000000002</v>
      </c>
      <c r="BB175" s="7">
        <f t="shared" si="107"/>
        <v>48470.400000000009</v>
      </c>
      <c r="BC175" s="6">
        <v>0</v>
      </c>
      <c r="BD175" s="87">
        <f t="shared" si="123"/>
        <v>48470.400000000009</v>
      </c>
      <c r="BE175" s="58">
        <f t="shared" si="124"/>
        <v>0</v>
      </c>
      <c r="BF175" s="11">
        <f t="shared" si="125"/>
        <v>0</v>
      </c>
    </row>
    <row r="176" spans="1:58" x14ac:dyDescent="0.25">
      <c r="A176" s="12" t="s">
        <v>355</v>
      </c>
      <c r="B176" s="3" t="s">
        <v>356</v>
      </c>
      <c r="C176" s="3" t="s">
        <v>397</v>
      </c>
      <c r="D176" s="3" t="s">
        <v>347</v>
      </c>
      <c r="E176" s="3">
        <v>4</v>
      </c>
      <c r="F176" s="3">
        <v>194</v>
      </c>
      <c r="G176" s="15" t="s">
        <v>357</v>
      </c>
      <c r="H176" s="42">
        <v>15.4</v>
      </c>
      <c r="I176" s="43">
        <v>2.2000000000000002</v>
      </c>
      <c r="J176" s="41">
        <f t="shared" si="108"/>
        <v>17.600000000000001</v>
      </c>
      <c r="K176" s="67">
        <v>0</v>
      </c>
      <c r="L176" s="68">
        <v>0</v>
      </c>
      <c r="M176" s="38">
        <v>0</v>
      </c>
      <c r="N176" s="43">
        <v>0.3</v>
      </c>
      <c r="O176" s="43">
        <v>88.6</v>
      </c>
      <c r="P176" s="41">
        <f t="shared" si="109"/>
        <v>106.5</v>
      </c>
      <c r="Q176" s="69">
        <v>6</v>
      </c>
      <c r="R176" s="4">
        <v>264</v>
      </c>
      <c r="S176" s="41">
        <f t="shared" si="110"/>
        <v>106.5</v>
      </c>
      <c r="T176" s="7">
        <f t="shared" si="105"/>
        <v>28116</v>
      </c>
      <c r="U176" s="6">
        <f t="shared" si="111"/>
        <v>1737.5688</v>
      </c>
      <c r="V176" s="87">
        <f t="shared" si="112"/>
        <v>29853.568800000001</v>
      </c>
      <c r="W176" s="58">
        <v>0.39999999999999147</v>
      </c>
      <c r="X176" s="11">
        <v>105.59999999999854</v>
      </c>
      <c r="Y176" s="42">
        <v>57.5</v>
      </c>
      <c r="Z176" s="43">
        <v>2.2000000000000002</v>
      </c>
      <c r="AA176" s="41">
        <f t="shared" si="113"/>
        <v>59.7</v>
      </c>
      <c r="AB176" s="67"/>
      <c r="AC176" s="68"/>
      <c r="AD176" s="38">
        <v>0</v>
      </c>
      <c r="AE176" s="43">
        <v>0.3</v>
      </c>
      <c r="AF176" s="43">
        <v>46.1</v>
      </c>
      <c r="AG176" s="41">
        <f t="shared" si="114"/>
        <v>106.1</v>
      </c>
      <c r="AH176" s="69">
        <v>2.5</v>
      </c>
      <c r="AI176" s="4">
        <v>264</v>
      </c>
      <c r="AJ176" s="41">
        <f t="shared" si="115"/>
        <v>106.1</v>
      </c>
      <c r="AK176" s="7">
        <f t="shared" si="106"/>
        <v>28010.399999999998</v>
      </c>
      <c r="AL176" s="6">
        <v>0</v>
      </c>
      <c r="AM176" s="87">
        <f t="shared" si="116"/>
        <v>28010.399999999998</v>
      </c>
      <c r="AN176" s="58">
        <f t="shared" si="117"/>
        <v>-0.40000000000000568</v>
      </c>
      <c r="AO176" s="11">
        <f t="shared" si="118"/>
        <v>-105.60000000000218</v>
      </c>
      <c r="AP176" s="42">
        <v>57.5</v>
      </c>
      <c r="AQ176" s="43">
        <v>2.2000000000000002</v>
      </c>
      <c r="AR176" s="41">
        <f t="shared" si="119"/>
        <v>59.7</v>
      </c>
      <c r="AS176" s="67">
        <v>0</v>
      </c>
      <c r="AT176" s="68">
        <v>0</v>
      </c>
      <c r="AU176" s="38">
        <f t="shared" si="120"/>
        <v>0</v>
      </c>
      <c r="AV176" s="43">
        <v>0.3</v>
      </c>
      <c r="AW176" s="43">
        <v>46.1</v>
      </c>
      <c r="AX176" s="41">
        <f t="shared" si="121"/>
        <v>106.1</v>
      </c>
      <c r="AY176" s="69">
        <v>2.5</v>
      </c>
      <c r="AZ176" s="4">
        <v>264</v>
      </c>
      <c r="BA176" s="41">
        <f t="shared" si="122"/>
        <v>106.1</v>
      </c>
      <c r="BB176" s="7">
        <f t="shared" si="107"/>
        <v>28010.399999999998</v>
      </c>
      <c r="BC176" s="6">
        <v>0</v>
      </c>
      <c r="BD176" s="87">
        <f t="shared" si="123"/>
        <v>28010.399999999998</v>
      </c>
      <c r="BE176" s="58">
        <f t="shared" si="124"/>
        <v>0</v>
      </c>
      <c r="BF176" s="11">
        <f t="shared" si="125"/>
        <v>0</v>
      </c>
    </row>
    <row r="177" spans="1:58" x14ac:dyDescent="0.25">
      <c r="A177" s="12" t="s">
        <v>359</v>
      </c>
      <c r="B177" s="3" t="s">
        <v>360</v>
      </c>
      <c r="C177" s="3" t="s">
        <v>397</v>
      </c>
      <c r="D177" s="3" t="s">
        <v>347</v>
      </c>
      <c r="E177" s="3">
        <v>4</v>
      </c>
      <c r="F177" s="3">
        <v>212</v>
      </c>
      <c r="G177" s="15" t="s">
        <v>361</v>
      </c>
      <c r="H177" s="42">
        <v>88.9</v>
      </c>
      <c r="I177" s="43">
        <v>48.1</v>
      </c>
      <c r="J177" s="41">
        <f t="shared" si="108"/>
        <v>137</v>
      </c>
      <c r="K177" s="67">
        <v>0</v>
      </c>
      <c r="L177" s="68">
        <v>0</v>
      </c>
      <c r="M177" s="38">
        <v>0</v>
      </c>
      <c r="N177" s="43">
        <v>4.3</v>
      </c>
      <c r="O177" s="43">
        <v>60.7</v>
      </c>
      <c r="P177" s="41">
        <f t="shared" si="109"/>
        <v>202</v>
      </c>
      <c r="Q177" s="69">
        <v>0</v>
      </c>
      <c r="R177" s="4">
        <v>264</v>
      </c>
      <c r="S177" s="41">
        <f t="shared" si="110"/>
        <v>202</v>
      </c>
      <c r="T177" s="7">
        <f t="shared" si="105"/>
        <v>53328</v>
      </c>
      <c r="U177" s="6">
        <f t="shared" si="111"/>
        <v>3295.6704</v>
      </c>
      <c r="V177" s="87">
        <f t="shared" si="112"/>
        <v>56623.670400000003</v>
      </c>
      <c r="W177" s="58">
        <v>0</v>
      </c>
      <c r="X177" s="11">
        <v>0</v>
      </c>
      <c r="Y177" s="42">
        <v>91</v>
      </c>
      <c r="Z177" s="43">
        <v>48</v>
      </c>
      <c r="AA177" s="41">
        <f t="shared" si="113"/>
        <v>139</v>
      </c>
      <c r="AB177" s="67"/>
      <c r="AC177" s="68"/>
      <c r="AD177" s="38">
        <v>0</v>
      </c>
      <c r="AE177" s="43">
        <v>4.3</v>
      </c>
      <c r="AF177" s="43">
        <v>58.5</v>
      </c>
      <c r="AG177" s="41">
        <f t="shared" si="114"/>
        <v>201.8</v>
      </c>
      <c r="AH177" s="69"/>
      <c r="AI177" s="4">
        <v>264</v>
      </c>
      <c r="AJ177" s="41">
        <f t="shared" si="115"/>
        <v>201.8</v>
      </c>
      <c r="AK177" s="7">
        <f t="shared" si="106"/>
        <v>53275.200000000004</v>
      </c>
      <c r="AL177" s="6">
        <v>0</v>
      </c>
      <c r="AM177" s="87">
        <f t="shared" si="116"/>
        <v>53275.200000000004</v>
      </c>
      <c r="AN177" s="58">
        <f t="shared" si="117"/>
        <v>-0.19999999999998863</v>
      </c>
      <c r="AO177" s="11">
        <f t="shared" si="118"/>
        <v>-52.799999999995634</v>
      </c>
      <c r="AP177" s="42">
        <v>91</v>
      </c>
      <c r="AQ177" s="43">
        <v>48</v>
      </c>
      <c r="AR177" s="41">
        <f t="shared" si="119"/>
        <v>139</v>
      </c>
      <c r="AS177" s="67">
        <v>0</v>
      </c>
      <c r="AT177" s="68">
        <v>0</v>
      </c>
      <c r="AU177" s="38">
        <f t="shared" si="120"/>
        <v>0</v>
      </c>
      <c r="AV177" s="43">
        <v>4.3</v>
      </c>
      <c r="AW177" s="43">
        <v>58.5</v>
      </c>
      <c r="AX177" s="41">
        <f t="shared" si="121"/>
        <v>201.8</v>
      </c>
      <c r="AY177" s="69">
        <v>0</v>
      </c>
      <c r="AZ177" s="4">
        <v>264</v>
      </c>
      <c r="BA177" s="41">
        <f t="shared" si="122"/>
        <v>201.8</v>
      </c>
      <c r="BB177" s="7">
        <f t="shared" si="107"/>
        <v>53275.200000000004</v>
      </c>
      <c r="BC177" s="6">
        <v>0</v>
      </c>
      <c r="BD177" s="87">
        <f t="shared" si="123"/>
        <v>53275.200000000004</v>
      </c>
      <c r="BE177" s="58">
        <f t="shared" si="124"/>
        <v>0</v>
      </c>
      <c r="BF177" s="11">
        <f t="shared" si="125"/>
        <v>0</v>
      </c>
    </row>
    <row r="178" spans="1:58" x14ac:dyDescent="0.25">
      <c r="A178" s="12" t="s">
        <v>390</v>
      </c>
      <c r="B178" s="3" t="s">
        <v>356</v>
      </c>
      <c r="C178" s="3" t="s">
        <v>398</v>
      </c>
      <c r="D178" s="3" t="s">
        <v>347</v>
      </c>
      <c r="E178" s="3">
        <v>4</v>
      </c>
      <c r="F178" s="3">
        <v>254</v>
      </c>
      <c r="G178" s="15" t="s">
        <v>358</v>
      </c>
      <c r="H178" s="42">
        <v>4.0999999999999996</v>
      </c>
      <c r="I178" s="43">
        <v>0</v>
      </c>
      <c r="J178" s="41">
        <f t="shared" si="108"/>
        <v>4.0999999999999996</v>
      </c>
      <c r="K178" s="67">
        <v>0</v>
      </c>
      <c r="L178" s="68">
        <v>0</v>
      </c>
      <c r="M178" s="38">
        <v>0</v>
      </c>
      <c r="N178" s="43">
        <v>0</v>
      </c>
      <c r="O178" s="43">
        <v>14.3</v>
      </c>
      <c r="P178" s="41">
        <f t="shared" si="109"/>
        <v>18.399999999999999</v>
      </c>
      <c r="Q178" s="69">
        <v>12.7</v>
      </c>
      <c r="R178" s="4">
        <v>264</v>
      </c>
      <c r="S178" s="41">
        <f t="shared" si="110"/>
        <v>18.399999999999999</v>
      </c>
      <c r="T178" s="7">
        <f t="shared" si="105"/>
        <v>4857.5999999999995</v>
      </c>
      <c r="U178" s="6">
        <f t="shared" si="111"/>
        <v>300.19967999999994</v>
      </c>
      <c r="V178" s="87">
        <f t="shared" si="112"/>
        <v>5157.7996799999992</v>
      </c>
      <c r="W178" s="58">
        <v>0</v>
      </c>
      <c r="X178" s="11">
        <v>0</v>
      </c>
      <c r="Y178" s="42">
        <v>4.0999999999999996</v>
      </c>
      <c r="Z178" s="43"/>
      <c r="AA178" s="41">
        <f t="shared" si="113"/>
        <v>4.0999999999999996</v>
      </c>
      <c r="AB178" s="67"/>
      <c r="AC178" s="68"/>
      <c r="AD178" s="38">
        <v>0</v>
      </c>
      <c r="AE178" s="43"/>
      <c r="AF178" s="43">
        <v>14.3</v>
      </c>
      <c r="AG178" s="41">
        <f t="shared" si="114"/>
        <v>18.399999999999999</v>
      </c>
      <c r="AH178" s="69">
        <v>12.7</v>
      </c>
      <c r="AI178" s="4">
        <v>264</v>
      </c>
      <c r="AJ178" s="41">
        <f t="shared" si="115"/>
        <v>18.399999999999999</v>
      </c>
      <c r="AK178" s="7">
        <f t="shared" si="106"/>
        <v>4857.5999999999995</v>
      </c>
      <c r="AL178" s="6">
        <v>0</v>
      </c>
      <c r="AM178" s="87">
        <f t="shared" si="116"/>
        <v>4857.5999999999995</v>
      </c>
      <c r="AN178" s="58">
        <f t="shared" si="117"/>
        <v>0</v>
      </c>
      <c r="AO178" s="11">
        <f t="shared" si="118"/>
        <v>0</v>
      </c>
      <c r="AP178" s="42">
        <v>4.0999999999999996</v>
      </c>
      <c r="AQ178" s="43">
        <v>0</v>
      </c>
      <c r="AR178" s="41">
        <f t="shared" si="119"/>
        <v>4.0999999999999996</v>
      </c>
      <c r="AS178" s="67">
        <v>0</v>
      </c>
      <c r="AT178" s="68">
        <v>0</v>
      </c>
      <c r="AU178" s="38">
        <f t="shared" si="120"/>
        <v>0</v>
      </c>
      <c r="AV178" s="43">
        <v>0</v>
      </c>
      <c r="AW178" s="43">
        <v>14.3</v>
      </c>
      <c r="AX178" s="41">
        <f t="shared" si="121"/>
        <v>18.399999999999999</v>
      </c>
      <c r="AY178" s="69">
        <v>12.7</v>
      </c>
      <c r="AZ178" s="4">
        <v>264</v>
      </c>
      <c r="BA178" s="41">
        <f t="shared" si="122"/>
        <v>18.399999999999999</v>
      </c>
      <c r="BB178" s="7">
        <f t="shared" si="107"/>
        <v>4857.5999999999995</v>
      </c>
      <c r="BC178" s="6">
        <v>0</v>
      </c>
      <c r="BD178" s="87">
        <f t="shared" si="123"/>
        <v>4857.5999999999995</v>
      </c>
      <c r="BE178" s="58">
        <f t="shared" si="124"/>
        <v>0</v>
      </c>
      <c r="BF178" s="11">
        <f t="shared" si="125"/>
        <v>0</v>
      </c>
    </row>
    <row r="179" spans="1:58" x14ac:dyDescent="0.25">
      <c r="A179" s="12" t="s">
        <v>345</v>
      </c>
      <c r="B179" s="3" t="s">
        <v>346</v>
      </c>
      <c r="C179" s="3" t="s">
        <v>397</v>
      </c>
      <c r="D179" s="3" t="s">
        <v>347</v>
      </c>
      <c r="E179" s="3">
        <v>4</v>
      </c>
      <c r="F179" s="3">
        <v>302</v>
      </c>
      <c r="G179" s="15" t="s">
        <v>349</v>
      </c>
      <c r="H179" s="42">
        <v>2</v>
      </c>
      <c r="I179" s="43">
        <v>1.7</v>
      </c>
      <c r="J179" s="41">
        <f t="shared" si="108"/>
        <v>3.7</v>
      </c>
      <c r="K179" s="67">
        <v>0</v>
      </c>
      <c r="L179" s="68">
        <v>0</v>
      </c>
      <c r="M179" s="38">
        <v>0</v>
      </c>
      <c r="N179" s="43">
        <v>0.6</v>
      </c>
      <c r="O179" s="43">
        <v>13.7</v>
      </c>
      <c r="P179" s="41">
        <f t="shared" si="109"/>
        <v>18</v>
      </c>
      <c r="Q179" s="69">
        <v>14.1</v>
      </c>
      <c r="R179" s="4">
        <v>264</v>
      </c>
      <c r="S179" s="41">
        <f t="shared" si="110"/>
        <v>18</v>
      </c>
      <c r="T179" s="7">
        <f t="shared" si="105"/>
        <v>4752</v>
      </c>
      <c r="U179" s="6">
        <f t="shared" si="111"/>
        <v>293.67360000000002</v>
      </c>
      <c r="V179" s="87">
        <f t="shared" si="112"/>
        <v>5045.6736000000001</v>
      </c>
      <c r="W179" s="58">
        <v>0</v>
      </c>
      <c r="X179" s="11">
        <v>0</v>
      </c>
      <c r="Y179" s="42">
        <v>2</v>
      </c>
      <c r="Z179" s="43">
        <v>1.7</v>
      </c>
      <c r="AA179" s="41">
        <f t="shared" si="113"/>
        <v>3.7</v>
      </c>
      <c r="AB179" s="67"/>
      <c r="AC179" s="68"/>
      <c r="AD179" s="38">
        <v>0</v>
      </c>
      <c r="AE179" s="43">
        <v>0.6</v>
      </c>
      <c r="AF179" s="43">
        <v>13.7</v>
      </c>
      <c r="AG179" s="41">
        <f t="shared" si="114"/>
        <v>18</v>
      </c>
      <c r="AH179" s="69">
        <v>14.1</v>
      </c>
      <c r="AI179" s="4">
        <v>264</v>
      </c>
      <c r="AJ179" s="41">
        <f t="shared" si="115"/>
        <v>18</v>
      </c>
      <c r="AK179" s="7">
        <f t="shared" si="106"/>
        <v>4752</v>
      </c>
      <c r="AL179" s="6">
        <v>0</v>
      </c>
      <c r="AM179" s="87">
        <f t="shared" si="116"/>
        <v>4752</v>
      </c>
      <c r="AN179" s="58">
        <f t="shared" si="117"/>
        <v>0</v>
      </c>
      <c r="AO179" s="11">
        <f t="shared" si="118"/>
        <v>0</v>
      </c>
      <c r="AP179" s="42">
        <v>2</v>
      </c>
      <c r="AQ179" s="43">
        <v>1.6</v>
      </c>
      <c r="AR179" s="41">
        <f t="shared" si="119"/>
        <v>3.6</v>
      </c>
      <c r="AS179" s="67">
        <v>0</v>
      </c>
      <c r="AT179" s="68">
        <v>0</v>
      </c>
      <c r="AU179" s="38">
        <f t="shared" si="120"/>
        <v>0</v>
      </c>
      <c r="AV179" s="43">
        <v>0.6</v>
      </c>
      <c r="AW179" s="43">
        <v>14.3</v>
      </c>
      <c r="AX179" s="41">
        <f t="shared" si="121"/>
        <v>18.5</v>
      </c>
      <c r="AY179" s="69">
        <v>14.5</v>
      </c>
      <c r="AZ179" s="4">
        <v>264</v>
      </c>
      <c r="BA179" s="41">
        <f t="shared" si="122"/>
        <v>18.5</v>
      </c>
      <c r="BB179" s="7">
        <f t="shared" si="107"/>
        <v>4884</v>
      </c>
      <c r="BC179" s="6">
        <v>0</v>
      </c>
      <c r="BD179" s="87">
        <f t="shared" si="123"/>
        <v>4884</v>
      </c>
      <c r="BE179" s="58">
        <f t="shared" si="124"/>
        <v>0.5</v>
      </c>
      <c r="BF179" s="11">
        <f t="shared" si="125"/>
        <v>132</v>
      </c>
    </row>
    <row r="180" spans="1:58" ht="15.75" thickBot="1" x14ac:dyDescent="0.3">
      <c r="A180" s="113" t="s">
        <v>391</v>
      </c>
      <c r="B180" s="114" t="s">
        <v>352</v>
      </c>
      <c r="C180" s="3" t="s">
        <v>398</v>
      </c>
      <c r="D180" s="114" t="s">
        <v>347</v>
      </c>
      <c r="E180" s="114">
        <v>4</v>
      </c>
      <c r="F180" s="114">
        <v>325</v>
      </c>
      <c r="G180" s="116" t="s">
        <v>354</v>
      </c>
      <c r="H180" s="44">
        <v>4.3</v>
      </c>
      <c r="I180" s="45">
        <v>0</v>
      </c>
      <c r="J180" s="41">
        <f t="shared" si="108"/>
        <v>4.3</v>
      </c>
      <c r="K180" s="67">
        <v>0</v>
      </c>
      <c r="L180" s="68">
        <v>0</v>
      </c>
      <c r="M180" s="38">
        <v>0</v>
      </c>
      <c r="N180" s="45">
        <v>0.1</v>
      </c>
      <c r="O180" s="45">
        <v>78</v>
      </c>
      <c r="P180" s="41">
        <f t="shared" si="109"/>
        <v>82.4</v>
      </c>
      <c r="Q180" s="70">
        <v>0</v>
      </c>
      <c r="R180" s="13">
        <v>264</v>
      </c>
      <c r="S180" s="41">
        <f t="shared" si="110"/>
        <v>82.4</v>
      </c>
      <c r="T180" s="14">
        <f t="shared" si="105"/>
        <v>21753.600000000002</v>
      </c>
      <c r="U180" s="6">
        <f t="shared" si="111"/>
        <v>1344.3724800000002</v>
      </c>
      <c r="V180" s="88">
        <f t="shared" si="112"/>
        <v>23097.972480000004</v>
      </c>
      <c r="W180" s="58">
        <v>0</v>
      </c>
      <c r="X180" s="11">
        <v>0</v>
      </c>
      <c r="Y180" s="44">
        <v>15.2</v>
      </c>
      <c r="Z180" s="45"/>
      <c r="AA180" s="41">
        <f t="shared" si="113"/>
        <v>15.2</v>
      </c>
      <c r="AB180" s="67"/>
      <c r="AC180" s="68"/>
      <c r="AD180" s="38">
        <v>0</v>
      </c>
      <c r="AE180" s="45">
        <v>0.1</v>
      </c>
      <c r="AF180" s="45">
        <v>68.8</v>
      </c>
      <c r="AG180" s="41">
        <f t="shared" si="114"/>
        <v>84.1</v>
      </c>
      <c r="AH180" s="70"/>
      <c r="AI180" s="13">
        <v>264</v>
      </c>
      <c r="AJ180" s="41">
        <f t="shared" si="115"/>
        <v>84.1</v>
      </c>
      <c r="AK180" s="14">
        <f t="shared" si="106"/>
        <v>22202.399999999998</v>
      </c>
      <c r="AL180" s="6">
        <v>0</v>
      </c>
      <c r="AM180" s="88">
        <f t="shared" si="116"/>
        <v>22202.399999999998</v>
      </c>
      <c r="AN180" s="58">
        <f t="shared" si="117"/>
        <v>1.6999999999999886</v>
      </c>
      <c r="AO180" s="11">
        <f t="shared" si="118"/>
        <v>448.79999999999563</v>
      </c>
      <c r="AP180" s="44">
        <v>15.2</v>
      </c>
      <c r="AQ180" s="45">
        <v>0</v>
      </c>
      <c r="AR180" s="45">
        <f t="shared" si="119"/>
        <v>15.2</v>
      </c>
      <c r="AS180" s="70">
        <v>0</v>
      </c>
      <c r="AT180" s="109">
        <v>0</v>
      </c>
      <c r="AU180" s="110">
        <f t="shared" si="120"/>
        <v>0</v>
      </c>
      <c r="AV180" s="45">
        <v>0.1</v>
      </c>
      <c r="AW180" s="45">
        <v>68.8</v>
      </c>
      <c r="AX180" s="41">
        <f t="shared" si="121"/>
        <v>84.1</v>
      </c>
      <c r="AY180" s="70">
        <v>0</v>
      </c>
      <c r="AZ180" s="13">
        <v>264</v>
      </c>
      <c r="BA180" s="45">
        <f t="shared" si="122"/>
        <v>84.1</v>
      </c>
      <c r="BB180" s="14">
        <f t="shared" si="107"/>
        <v>22202.399999999998</v>
      </c>
      <c r="BC180" s="6">
        <v>0</v>
      </c>
      <c r="BD180" s="88">
        <f t="shared" si="123"/>
        <v>22202.399999999998</v>
      </c>
      <c r="BE180" s="58">
        <f t="shared" si="124"/>
        <v>0</v>
      </c>
      <c r="BF180" s="11">
        <f t="shared" si="125"/>
        <v>0</v>
      </c>
    </row>
    <row r="181" spans="1:58" x14ac:dyDescent="0.25">
      <c r="H181" s="9"/>
      <c r="I181" s="9"/>
      <c r="J181" s="9"/>
      <c r="K181" s="71"/>
      <c r="L181" s="71"/>
      <c r="M181" s="9"/>
      <c r="N181" s="9"/>
      <c r="O181" s="9"/>
      <c r="P181" s="9"/>
      <c r="Q181" s="71"/>
      <c r="R181" s="9"/>
      <c r="S181" s="78"/>
      <c r="T181" s="9"/>
      <c r="U181" s="55"/>
      <c r="V181" s="9"/>
      <c r="W181" s="9"/>
      <c r="X181" s="9"/>
      <c r="AB181" s="71"/>
      <c r="AC181" s="71"/>
      <c r="AH181" s="71"/>
      <c r="AJ181" s="78"/>
      <c r="AL181" s="55"/>
      <c r="AS181" s="71"/>
      <c r="AT181" s="71"/>
      <c r="AY181" s="71"/>
      <c r="BA181" s="78"/>
      <c r="BC181" s="55"/>
    </row>
    <row r="182" spans="1:58" x14ac:dyDescent="0.25">
      <c r="G182" s="1" t="s">
        <v>372</v>
      </c>
      <c r="H182" s="9"/>
      <c r="I182" s="9"/>
      <c r="J182" s="9"/>
      <c r="K182" s="71"/>
      <c r="L182" s="71"/>
      <c r="M182" s="9"/>
      <c r="N182" s="9"/>
      <c r="O182" s="9"/>
      <c r="P182" s="9"/>
      <c r="Q182" s="71"/>
      <c r="R182" s="9"/>
      <c r="S182" s="78"/>
      <c r="T182" s="9"/>
      <c r="U182" s="9"/>
      <c r="V182" s="9"/>
      <c r="W182" s="9"/>
      <c r="X182" s="9"/>
      <c r="AB182" s="71"/>
      <c r="AC182" s="71"/>
      <c r="AH182" s="71"/>
      <c r="AJ182" s="78"/>
      <c r="AS182" s="71"/>
      <c r="AT182" s="71"/>
      <c r="AY182" s="71"/>
      <c r="BA182" s="78"/>
    </row>
    <row r="183" spans="1:58" x14ac:dyDescent="0.25">
      <c r="G183" s="23">
        <v>1</v>
      </c>
      <c r="H183" s="20">
        <f t="shared" ref="H183:Q186" si="126">SUMIF($E$4:$E$180,$G183,H$4:H$180)</f>
        <v>1742.8999999999996</v>
      </c>
      <c r="I183" s="20">
        <f t="shared" si="126"/>
        <v>1441.1000000000001</v>
      </c>
      <c r="J183" s="20">
        <f t="shared" si="126"/>
        <v>3183.9999999999995</v>
      </c>
      <c r="K183" s="75">
        <f t="shared" si="126"/>
        <v>0</v>
      </c>
      <c r="L183" s="75">
        <f t="shared" si="126"/>
        <v>204.6</v>
      </c>
      <c r="M183" s="20">
        <f t="shared" si="126"/>
        <v>204.6</v>
      </c>
      <c r="N183" s="20">
        <f t="shared" si="126"/>
        <v>142.30000000000001</v>
      </c>
      <c r="O183" s="20">
        <f t="shared" si="126"/>
        <v>3005.2000000000003</v>
      </c>
      <c r="P183" s="60">
        <f t="shared" si="126"/>
        <v>6536.0999999999995</v>
      </c>
      <c r="Q183" s="72">
        <f t="shared" si="126"/>
        <v>256.89999999999998</v>
      </c>
      <c r="R183" s="65" t="s">
        <v>373</v>
      </c>
      <c r="S183" s="79">
        <f t="shared" ref="S183:AH186" si="127">SUMIF($E$4:$E$180,$G183,S$4:S$180)</f>
        <v>6536.0999999999995</v>
      </c>
      <c r="T183" s="7">
        <f t="shared" si="127"/>
        <v>2233459</v>
      </c>
      <c r="U183" s="7">
        <f t="shared" si="127"/>
        <v>138027.76620000001</v>
      </c>
      <c r="V183" s="7">
        <f t="shared" si="127"/>
        <v>2371486.7662000004</v>
      </c>
      <c r="W183" s="62">
        <f t="shared" si="127"/>
        <v>-1.4999999999999574</v>
      </c>
      <c r="X183" s="49">
        <f t="shared" si="127"/>
        <v>-514.79999999998108</v>
      </c>
      <c r="Y183" s="20">
        <f t="shared" si="127"/>
        <v>2884.8999999999996</v>
      </c>
      <c r="Z183" s="20">
        <f t="shared" si="127"/>
        <v>1346.9</v>
      </c>
      <c r="AA183" s="20">
        <f t="shared" si="127"/>
        <v>4231.7999999999993</v>
      </c>
      <c r="AB183" s="75">
        <f t="shared" si="127"/>
        <v>0</v>
      </c>
      <c r="AC183" s="75">
        <f t="shared" si="127"/>
        <v>197.6</v>
      </c>
      <c r="AD183" s="20">
        <f t="shared" si="127"/>
        <v>204.6</v>
      </c>
      <c r="AE183" s="20">
        <f t="shared" si="127"/>
        <v>85.8</v>
      </c>
      <c r="AF183" s="20">
        <f t="shared" si="127"/>
        <v>2008.5000000000002</v>
      </c>
      <c r="AG183" s="60">
        <f t="shared" si="127"/>
        <v>6523.7</v>
      </c>
      <c r="AH183" s="72">
        <f t="shared" si="127"/>
        <v>254.49999999999994</v>
      </c>
      <c r="AI183" s="65" t="s">
        <v>373</v>
      </c>
      <c r="AJ183" s="79">
        <f t="shared" ref="AJ183:BA186" si="128">SUMIF($E$4:$E$180,$G183,AJ$4:AJ$180)</f>
        <v>6523.7</v>
      </c>
      <c r="AK183" s="7">
        <f t="shared" si="128"/>
        <v>2229767.1</v>
      </c>
      <c r="AL183" s="7">
        <f t="shared" si="128"/>
        <v>0</v>
      </c>
      <c r="AM183" s="7">
        <f t="shared" si="128"/>
        <v>2229767.1</v>
      </c>
      <c r="AN183" s="62">
        <f t="shared" si="128"/>
        <v>-12.400000000000055</v>
      </c>
      <c r="AO183" s="49">
        <f t="shared" si="128"/>
        <v>-3691.9000000000487</v>
      </c>
      <c r="AP183" s="20">
        <f t="shared" si="128"/>
        <v>2891.9999999999995</v>
      </c>
      <c r="AQ183" s="20">
        <f t="shared" si="128"/>
        <v>1341.8</v>
      </c>
      <c r="AR183" s="20">
        <f t="shared" si="128"/>
        <v>4233.7999999999993</v>
      </c>
      <c r="AS183" s="75">
        <f t="shared" si="128"/>
        <v>0.8</v>
      </c>
      <c r="AT183" s="75">
        <f t="shared" si="128"/>
        <v>177.3</v>
      </c>
      <c r="AU183" s="20">
        <f t="shared" si="128"/>
        <v>178.1</v>
      </c>
      <c r="AV183" s="20">
        <f t="shared" si="128"/>
        <v>90.3</v>
      </c>
      <c r="AW183" s="20">
        <f t="shared" si="128"/>
        <v>2022.9</v>
      </c>
      <c r="AX183" s="60">
        <f>SUMIF($E$4:$E$180,$G183,AX$4:AX$180)</f>
        <v>6524.7000000000007</v>
      </c>
      <c r="AY183" s="72">
        <f t="shared" si="128"/>
        <v>281.99999999999989</v>
      </c>
      <c r="AZ183" s="65" t="s">
        <v>373</v>
      </c>
      <c r="BA183" s="79">
        <f t="shared" si="128"/>
        <v>6524.7000000000007</v>
      </c>
      <c r="BB183" s="7">
        <f t="shared" ref="BA183:BF186" si="129">SUMIF($E$4:$E$180,$G183,BB$4:BB$180)</f>
        <v>2230121.4</v>
      </c>
      <c r="BC183" s="7">
        <f t="shared" si="129"/>
        <v>0</v>
      </c>
      <c r="BD183" s="7">
        <f t="shared" si="129"/>
        <v>2230121.4</v>
      </c>
      <c r="BE183" s="62">
        <f t="shared" si="129"/>
        <v>1.0000000000000853</v>
      </c>
      <c r="BF183" s="49">
        <f t="shared" si="129"/>
        <v>354.30000000001746</v>
      </c>
    </row>
    <row r="184" spans="1:58" x14ac:dyDescent="0.25">
      <c r="G184" s="23">
        <v>2</v>
      </c>
      <c r="H184" s="20">
        <f t="shared" si="126"/>
        <v>476.7</v>
      </c>
      <c r="I184" s="20">
        <f t="shared" si="126"/>
        <v>275.29999999999995</v>
      </c>
      <c r="J184" s="20">
        <f t="shared" si="126"/>
        <v>752.00000000000011</v>
      </c>
      <c r="K184" s="75">
        <f t="shared" si="126"/>
        <v>86.7</v>
      </c>
      <c r="L184" s="75">
        <f t="shared" si="126"/>
        <v>125.00000000000001</v>
      </c>
      <c r="M184" s="20">
        <f t="shared" si="126"/>
        <v>213.00000000000003</v>
      </c>
      <c r="N184" s="20">
        <f t="shared" si="126"/>
        <v>153.29999999999995</v>
      </c>
      <c r="O184" s="20">
        <f t="shared" si="126"/>
        <v>3272.5999999999985</v>
      </c>
      <c r="P184" s="60">
        <f t="shared" si="126"/>
        <v>4346.2500000000009</v>
      </c>
      <c r="Q184" s="72">
        <f t="shared" si="126"/>
        <v>73.300000000000011</v>
      </c>
      <c r="R184" s="65" t="s">
        <v>373</v>
      </c>
      <c r="S184" s="79">
        <f t="shared" si="127"/>
        <v>4346.2500000000009</v>
      </c>
      <c r="T184" s="7">
        <f t="shared" si="127"/>
        <v>2067845.4000000001</v>
      </c>
      <c r="U184" s="7">
        <f t="shared" si="127"/>
        <v>127792.84572000004</v>
      </c>
      <c r="V184" s="7">
        <f t="shared" si="127"/>
        <v>2195638.2457199995</v>
      </c>
      <c r="W184" s="62">
        <f t="shared" si="127"/>
        <v>54.000000000000014</v>
      </c>
      <c r="X184" s="49">
        <f t="shared" si="127"/>
        <v>29049.600000000013</v>
      </c>
      <c r="Y184" s="20">
        <f t="shared" si="127"/>
        <v>2209.7499999999995</v>
      </c>
      <c r="Z184" s="20">
        <f t="shared" si="127"/>
        <v>244.3</v>
      </c>
      <c r="AA184" s="20">
        <f t="shared" si="127"/>
        <v>2454.0499999999997</v>
      </c>
      <c r="AB184" s="75">
        <f t="shared" si="127"/>
        <v>64.099999999999994</v>
      </c>
      <c r="AC184" s="75">
        <f t="shared" si="127"/>
        <v>144.4</v>
      </c>
      <c r="AD184" s="20">
        <f t="shared" si="127"/>
        <v>213.00000000000003</v>
      </c>
      <c r="AE184" s="20">
        <f t="shared" si="127"/>
        <v>91.300000000000011</v>
      </c>
      <c r="AF184" s="20">
        <f t="shared" si="127"/>
        <v>1625.3</v>
      </c>
      <c r="AG184" s="60">
        <f t="shared" si="127"/>
        <v>4347.1000000000004</v>
      </c>
      <c r="AH184" s="72">
        <f t="shared" si="127"/>
        <v>104.7</v>
      </c>
      <c r="AI184" s="65" t="s">
        <v>373</v>
      </c>
      <c r="AJ184" s="79">
        <f t="shared" si="128"/>
        <v>4347.1000000000004</v>
      </c>
      <c r="AK184" s="7">
        <f t="shared" si="128"/>
        <v>2068512.3999999997</v>
      </c>
      <c r="AL184" s="7">
        <f t="shared" si="128"/>
        <v>0</v>
      </c>
      <c r="AM184" s="7">
        <f t="shared" si="128"/>
        <v>2068512.3999999997</v>
      </c>
      <c r="AN184" s="62">
        <f t="shared" si="128"/>
        <v>0.84999999999994813</v>
      </c>
      <c r="AO184" s="49">
        <f t="shared" si="128"/>
        <v>666.99999999993815</v>
      </c>
      <c r="AP184" s="20">
        <f t="shared" si="128"/>
        <v>2183.0999999999995</v>
      </c>
      <c r="AQ184" s="20">
        <f t="shared" si="128"/>
        <v>243.7</v>
      </c>
      <c r="AR184" s="20">
        <f t="shared" si="128"/>
        <v>2426.7999999999997</v>
      </c>
      <c r="AS184" s="75">
        <f t="shared" si="128"/>
        <v>67.7</v>
      </c>
      <c r="AT184" s="75">
        <f t="shared" si="128"/>
        <v>143.30000000000001</v>
      </c>
      <c r="AU184" s="20">
        <f t="shared" si="128"/>
        <v>211</v>
      </c>
      <c r="AV184" s="20">
        <f t="shared" si="128"/>
        <v>95.2</v>
      </c>
      <c r="AW184" s="20">
        <f t="shared" si="128"/>
        <v>1643.3</v>
      </c>
      <c r="AX184" s="60">
        <f t="shared" si="128"/>
        <v>4342.45</v>
      </c>
      <c r="AY184" s="72">
        <f t="shared" si="128"/>
        <v>121.50000000000001</v>
      </c>
      <c r="AZ184" s="65" t="s">
        <v>373</v>
      </c>
      <c r="BA184" s="79">
        <f t="shared" si="129"/>
        <v>4342.45</v>
      </c>
      <c r="BB184" s="7">
        <f t="shared" si="129"/>
        <v>2066905.1999999997</v>
      </c>
      <c r="BC184" s="7">
        <f t="shared" si="129"/>
        <v>0</v>
      </c>
      <c r="BD184" s="7">
        <f t="shared" si="129"/>
        <v>2066905.1999999997</v>
      </c>
      <c r="BE184" s="62">
        <f t="shared" si="129"/>
        <v>-4.6499999999999915</v>
      </c>
      <c r="BF184" s="49">
        <f t="shared" si="129"/>
        <v>-1607.1999999999825</v>
      </c>
    </row>
    <row r="185" spans="1:58" x14ac:dyDescent="0.25">
      <c r="G185" s="23">
        <v>3</v>
      </c>
      <c r="H185" s="20">
        <f t="shared" si="126"/>
        <v>1599.5</v>
      </c>
      <c r="I185" s="20">
        <f t="shared" si="126"/>
        <v>504.49999999999994</v>
      </c>
      <c r="J185" s="20">
        <f t="shared" si="126"/>
        <v>2103.9999999999995</v>
      </c>
      <c r="K185" s="75">
        <f t="shared" si="126"/>
        <v>0</v>
      </c>
      <c r="L185" s="75">
        <f t="shared" si="126"/>
        <v>0</v>
      </c>
      <c r="M185" s="20">
        <f t="shared" si="126"/>
        <v>0</v>
      </c>
      <c r="N185" s="20">
        <f t="shared" si="126"/>
        <v>34</v>
      </c>
      <c r="O185" s="20">
        <f t="shared" si="126"/>
        <v>3407.5</v>
      </c>
      <c r="P185" s="60">
        <f t="shared" si="126"/>
        <v>5545.5000000000009</v>
      </c>
      <c r="Q185" s="72">
        <f t="shared" si="126"/>
        <v>195.4</v>
      </c>
      <c r="R185" s="65" t="s">
        <v>373</v>
      </c>
      <c r="S185" s="79">
        <f t="shared" si="127"/>
        <v>5545.5000000000009</v>
      </c>
      <c r="T185" s="7">
        <f t="shared" si="127"/>
        <v>1638683.1999999997</v>
      </c>
      <c r="U185" s="7">
        <f t="shared" si="127"/>
        <v>101270.62175999997</v>
      </c>
      <c r="V185" s="7">
        <f t="shared" si="127"/>
        <v>1739953.8217600002</v>
      </c>
      <c r="W185" s="62">
        <f t="shared" si="127"/>
        <v>0.60000000000004405</v>
      </c>
      <c r="X185" s="49">
        <f t="shared" si="127"/>
        <v>172.20000000000255</v>
      </c>
      <c r="Y185" s="20">
        <f t="shared" si="127"/>
        <v>2003.3000000000004</v>
      </c>
      <c r="Z185" s="20">
        <f t="shared" si="127"/>
        <v>502.19999999999993</v>
      </c>
      <c r="AA185" s="20">
        <f t="shared" si="127"/>
        <v>2505.5</v>
      </c>
      <c r="AB185" s="75">
        <f t="shared" si="127"/>
        <v>4.2</v>
      </c>
      <c r="AC185" s="75">
        <f t="shared" si="127"/>
        <v>2.8</v>
      </c>
      <c r="AD185" s="20">
        <f t="shared" si="127"/>
        <v>0</v>
      </c>
      <c r="AE185" s="20">
        <f t="shared" si="127"/>
        <v>27.8</v>
      </c>
      <c r="AF185" s="20">
        <f t="shared" si="127"/>
        <v>3047.9</v>
      </c>
      <c r="AG185" s="60">
        <f t="shared" si="127"/>
        <v>5586.1000000000022</v>
      </c>
      <c r="AH185" s="72">
        <f t="shared" si="127"/>
        <v>224.70000000000002</v>
      </c>
      <c r="AI185" s="65" t="s">
        <v>373</v>
      </c>
      <c r="AJ185" s="79">
        <f t="shared" si="128"/>
        <v>5586.1000000000022</v>
      </c>
      <c r="AK185" s="7">
        <f t="shared" si="128"/>
        <v>1651305.9999999993</v>
      </c>
      <c r="AL185" s="7">
        <f t="shared" si="128"/>
        <v>0</v>
      </c>
      <c r="AM185" s="7">
        <f t="shared" si="128"/>
        <v>1651305.9999999993</v>
      </c>
      <c r="AN185" s="62">
        <f t="shared" si="128"/>
        <v>40.600000000000065</v>
      </c>
      <c r="AO185" s="49">
        <f t="shared" si="128"/>
        <v>12622.800000000028</v>
      </c>
      <c r="AP185" s="20">
        <f t="shared" si="128"/>
        <v>1998.0000000000005</v>
      </c>
      <c r="AQ185" s="20">
        <f t="shared" si="128"/>
        <v>500.49999999999994</v>
      </c>
      <c r="AR185" s="20">
        <f t="shared" si="128"/>
        <v>2498.5000000000009</v>
      </c>
      <c r="AS185" s="75">
        <f t="shared" si="128"/>
        <v>0</v>
      </c>
      <c r="AT185" s="75">
        <f t="shared" si="128"/>
        <v>0.89999999999999991</v>
      </c>
      <c r="AU185" s="20">
        <f t="shared" si="128"/>
        <v>0.89999999999999991</v>
      </c>
      <c r="AV185" s="20">
        <f t="shared" si="128"/>
        <v>26.3</v>
      </c>
      <c r="AW185" s="20">
        <f t="shared" si="128"/>
        <v>3046.7</v>
      </c>
      <c r="AX185" s="60">
        <f t="shared" si="128"/>
        <v>5572.4000000000015</v>
      </c>
      <c r="AY185" s="72">
        <f t="shared" si="128"/>
        <v>249.3</v>
      </c>
      <c r="AZ185" s="65" t="s">
        <v>373</v>
      </c>
      <c r="BA185" s="79">
        <f t="shared" si="129"/>
        <v>5572.4000000000015</v>
      </c>
      <c r="BB185" s="7">
        <f t="shared" si="129"/>
        <v>1647012.9999999998</v>
      </c>
      <c r="BC185" s="7">
        <f t="shared" si="129"/>
        <v>0</v>
      </c>
      <c r="BD185" s="7">
        <f t="shared" si="129"/>
        <v>1647012.9999999998</v>
      </c>
      <c r="BE185" s="62">
        <f t="shared" si="129"/>
        <v>-13.700000000000024</v>
      </c>
      <c r="BF185" s="49">
        <f t="shared" si="129"/>
        <v>-4293.00000000006</v>
      </c>
    </row>
    <row r="186" spans="1:58" x14ac:dyDescent="0.25">
      <c r="G186" s="23">
        <v>4</v>
      </c>
      <c r="H186" s="20">
        <f t="shared" si="126"/>
        <v>1043.4999999999998</v>
      </c>
      <c r="I186" s="20">
        <f t="shared" si="126"/>
        <v>2011.4999999999998</v>
      </c>
      <c r="J186" s="20">
        <f t="shared" si="126"/>
        <v>3055.0000000000005</v>
      </c>
      <c r="K186" s="75">
        <f t="shared" si="126"/>
        <v>0</v>
      </c>
      <c r="L186" s="75">
        <f t="shared" si="126"/>
        <v>0</v>
      </c>
      <c r="M186" s="20">
        <f t="shared" si="126"/>
        <v>0</v>
      </c>
      <c r="N186" s="20">
        <f t="shared" si="126"/>
        <v>46.3</v>
      </c>
      <c r="O186" s="20">
        <f t="shared" si="126"/>
        <v>2018.3000000000002</v>
      </c>
      <c r="P186" s="60">
        <f t="shared" si="126"/>
        <v>5119.5999999999995</v>
      </c>
      <c r="Q186" s="72">
        <f t="shared" si="126"/>
        <v>202.59999999999994</v>
      </c>
      <c r="R186" s="65" t="s">
        <v>373</v>
      </c>
      <c r="S186" s="79">
        <f t="shared" si="127"/>
        <v>5119.5999999999995</v>
      </c>
      <c r="T186" s="7">
        <f t="shared" si="127"/>
        <v>1351574.4000000001</v>
      </c>
      <c r="U186" s="7">
        <f t="shared" si="127"/>
        <v>83527.297919999997</v>
      </c>
      <c r="V186" s="7">
        <f t="shared" si="127"/>
        <v>1435101.6979200002</v>
      </c>
      <c r="W186" s="62">
        <f t="shared" si="127"/>
        <v>1.7999999999999403</v>
      </c>
      <c r="X186" s="49">
        <f t="shared" si="127"/>
        <v>475.1999999999789</v>
      </c>
      <c r="Y186" s="20">
        <f t="shared" si="127"/>
        <v>2037.3000000000002</v>
      </c>
      <c r="Z186" s="20">
        <f t="shared" si="127"/>
        <v>1526</v>
      </c>
      <c r="AA186" s="20">
        <f t="shared" si="127"/>
        <v>3563.3</v>
      </c>
      <c r="AB186" s="75">
        <f t="shared" si="127"/>
        <v>0</v>
      </c>
      <c r="AC186" s="75">
        <f t="shared" si="127"/>
        <v>0</v>
      </c>
      <c r="AD186" s="20">
        <f t="shared" si="127"/>
        <v>0</v>
      </c>
      <c r="AE186" s="20">
        <f t="shared" si="127"/>
        <v>44.199999999999996</v>
      </c>
      <c r="AF186" s="20">
        <f t="shared" si="127"/>
        <v>1498.7999999999997</v>
      </c>
      <c r="AG186" s="60">
        <f t="shared" si="127"/>
        <v>5106.3</v>
      </c>
      <c r="AH186" s="72">
        <f t="shared" si="127"/>
        <v>205.99999999999994</v>
      </c>
      <c r="AI186" s="65" t="s">
        <v>373</v>
      </c>
      <c r="AJ186" s="79">
        <f t="shared" si="128"/>
        <v>5106.3</v>
      </c>
      <c r="AK186" s="7">
        <f t="shared" si="128"/>
        <v>1348063.2</v>
      </c>
      <c r="AL186" s="7">
        <f t="shared" si="128"/>
        <v>0</v>
      </c>
      <c r="AM186" s="7">
        <f t="shared" si="128"/>
        <v>1348063.2</v>
      </c>
      <c r="AN186" s="62">
        <f t="shared" si="128"/>
        <v>-13.299999999999926</v>
      </c>
      <c r="AO186" s="49">
        <f t="shared" si="128"/>
        <v>-3511.1999999999643</v>
      </c>
      <c r="AP186" s="20">
        <f t="shared" si="128"/>
        <v>2039.2000000000003</v>
      </c>
      <c r="AQ186" s="20">
        <f t="shared" si="128"/>
        <v>1522.8</v>
      </c>
      <c r="AR186" s="20">
        <f t="shared" si="128"/>
        <v>3562.0000000000005</v>
      </c>
      <c r="AS186" s="75">
        <f t="shared" si="128"/>
        <v>0</v>
      </c>
      <c r="AT186" s="75">
        <f t="shared" si="128"/>
        <v>0</v>
      </c>
      <c r="AU186" s="20">
        <f t="shared" si="128"/>
        <v>0</v>
      </c>
      <c r="AV186" s="20">
        <f t="shared" si="128"/>
        <v>44.4</v>
      </c>
      <c r="AW186" s="20">
        <f t="shared" si="128"/>
        <v>1500.6999999999996</v>
      </c>
      <c r="AX186" s="60">
        <f t="shared" si="128"/>
        <v>5107.1000000000013</v>
      </c>
      <c r="AY186" s="72">
        <f t="shared" si="128"/>
        <v>227.19999999999996</v>
      </c>
      <c r="AZ186" s="65" t="s">
        <v>373</v>
      </c>
      <c r="BA186" s="79">
        <f t="shared" si="129"/>
        <v>5107.1000000000013</v>
      </c>
      <c r="BB186" s="7">
        <f t="shared" si="129"/>
        <v>1348274.3999999997</v>
      </c>
      <c r="BC186" s="7">
        <f t="shared" si="129"/>
        <v>0</v>
      </c>
      <c r="BD186" s="7">
        <f t="shared" si="129"/>
        <v>1348274.3999999997</v>
      </c>
      <c r="BE186" s="62">
        <f t="shared" si="129"/>
        <v>0.79999999999998295</v>
      </c>
      <c r="BF186" s="49">
        <f t="shared" si="129"/>
        <v>211.19999999998981</v>
      </c>
    </row>
    <row r="187" spans="1:58" x14ac:dyDescent="0.25">
      <c r="G187" s="21" t="s">
        <v>374</v>
      </c>
      <c r="H187" s="22">
        <f t="shared" ref="H187:Q187" si="130">SUM(H183:H186)</f>
        <v>4862.5999999999995</v>
      </c>
      <c r="I187" s="22">
        <f t="shared" si="130"/>
        <v>4232.3999999999996</v>
      </c>
      <c r="J187" s="22">
        <f t="shared" si="130"/>
        <v>9095</v>
      </c>
      <c r="K187" s="76">
        <f t="shared" si="130"/>
        <v>86.7</v>
      </c>
      <c r="L187" s="76">
        <f t="shared" si="130"/>
        <v>329.6</v>
      </c>
      <c r="M187" s="22">
        <f t="shared" si="130"/>
        <v>417.6</v>
      </c>
      <c r="N187" s="22">
        <f t="shared" si="130"/>
        <v>375.9</v>
      </c>
      <c r="O187" s="22">
        <f t="shared" si="130"/>
        <v>11703.599999999999</v>
      </c>
      <c r="P187" s="61">
        <f t="shared" si="130"/>
        <v>21547.45</v>
      </c>
      <c r="Q187" s="73">
        <f t="shared" si="130"/>
        <v>728.19999999999993</v>
      </c>
      <c r="R187" s="66" t="s">
        <v>373</v>
      </c>
      <c r="S187" s="80">
        <f t="shared" ref="S187:AH187" si="131">SUM(S183:S186)</f>
        <v>21547.45</v>
      </c>
      <c r="T187" s="24">
        <f t="shared" si="131"/>
        <v>7291562</v>
      </c>
      <c r="U187" s="24">
        <f t="shared" si="131"/>
        <v>450618.53159999999</v>
      </c>
      <c r="V187" s="24">
        <f t="shared" si="131"/>
        <v>7742180.5316000003</v>
      </c>
      <c r="W187" s="63">
        <f t="shared" si="131"/>
        <v>54.900000000000041</v>
      </c>
      <c r="X187" s="50">
        <f t="shared" si="131"/>
        <v>29182.200000000015</v>
      </c>
      <c r="Y187" s="22">
        <f t="shared" si="131"/>
        <v>9135.25</v>
      </c>
      <c r="Z187" s="22">
        <f t="shared" si="131"/>
        <v>3619.4</v>
      </c>
      <c r="AA187" s="22">
        <f t="shared" si="131"/>
        <v>12754.649999999998</v>
      </c>
      <c r="AB187" s="76">
        <f t="shared" si="131"/>
        <v>68.3</v>
      </c>
      <c r="AC187" s="76">
        <f t="shared" si="131"/>
        <v>344.8</v>
      </c>
      <c r="AD187" s="22">
        <f t="shared" si="131"/>
        <v>417.6</v>
      </c>
      <c r="AE187" s="22">
        <f t="shared" si="131"/>
        <v>249.10000000000002</v>
      </c>
      <c r="AF187" s="22">
        <f t="shared" si="131"/>
        <v>8180.5</v>
      </c>
      <c r="AG187" s="61">
        <f t="shared" si="131"/>
        <v>21563.200000000001</v>
      </c>
      <c r="AH187" s="73">
        <f t="shared" si="131"/>
        <v>789.89999999999986</v>
      </c>
      <c r="AI187" s="66" t="s">
        <v>373</v>
      </c>
      <c r="AJ187" s="80">
        <f t="shared" ref="AJ187:AY187" si="132">SUM(AJ183:AJ186)</f>
        <v>21563.200000000001</v>
      </c>
      <c r="AK187" s="24">
        <f t="shared" si="132"/>
        <v>7297648.6999999993</v>
      </c>
      <c r="AL187" s="24">
        <f t="shared" si="132"/>
        <v>0</v>
      </c>
      <c r="AM187" s="24">
        <f t="shared" si="132"/>
        <v>7297648.6999999993</v>
      </c>
      <c r="AN187" s="63">
        <f t="shared" si="132"/>
        <v>15.750000000000032</v>
      </c>
      <c r="AO187" s="50">
        <f t="shared" si="132"/>
        <v>6086.6999999999534</v>
      </c>
      <c r="AP187" s="22">
        <f t="shared" si="132"/>
        <v>9112.2999999999993</v>
      </c>
      <c r="AQ187" s="22">
        <f t="shared" si="132"/>
        <v>3608.8</v>
      </c>
      <c r="AR187" s="22">
        <f t="shared" si="132"/>
        <v>12721.099999999999</v>
      </c>
      <c r="AS187" s="76">
        <f t="shared" si="132"/>
        <v>68.5</v>
      </c>
      <c r="AT187" s="76">
        <f t="shared" si="132"/>
        <v>321.5</v>
      </c>
      <c r="AU187" s="22">
        <f t="shared" si="132"/>
        <v>390</v>
      </c>
      <c r="AV187" s="22">
        <f t="shared" si="132"/>
        <v>256.2</v>
      </c>
      <c r="AW187" s="22">
        <f t="shared" si="132"/>
        <v>8213.5999999999985</v>
      </c>
      <c r="AX187" s="61">
        <f t="shared" si="132"/>
        <v>21546.650000000005</v>
      </c>
      <c r="AY187" s="73">
        <f t="shared" si="132"/>
        <v>879.99999999999989</v>
      </c>
      <c r="AZ187" s="66" t="s">
        <v>373</v>
      </c>
      <c r="BA187" s="80">
        <f t="shared" ref="BA187:BF187" si="133">SUM(BA183:BA186)</f>
        <v>21546.650000000005</v>
      </c>
      <c r="BB187" s="24">
        <f t="shared" si="133"/>
        <v>7292313.9999999991</v>
      </c>
      <c r="BC187" s="24">
        <f t="shared" si="133"/>
        <v>0</v>
      </c>
      <c r="BD187" s="24">
        <f t="shared" si="133"/>
        <v>7292313.9999999991</v>
      </c>
      <c r="BE187" s="63">
        <f t="shared" si="133"/>
        <v>-16.549999999999947</v>
      </c>
      <c r="BF187" s="50">
        <f t="shared" si="133"/>
        <v>-5334.7000000000353</v>
      </c>
    </row>
    <row r="189" spans="1:58" x14ac:dyDescent="0.25">
      <c r="T189" s="54">
        <f>450000/T187</f>
        <v>6.1715171591491647E-2</v>
      </c>
      <c r="AK189" s="54"/>
      <c r="BB189" s="54"/>
    </row>
  </sheetData>
  <autoFilter ref="A3:BF180" xr:uid="{00000000-0001-0000-0100-000000000000}">
    <sortState xmlns:xlrd2="http://schemas.microsoft.com/office/spreadsheetml/2017/richdata2" ref="A4:BF180">
      <sortCondition ref="D4:D180"/>
      <sortCondition ref="F4:F180"/>
    </sortState>
  </autoFilter>
  <sortState xmlns:xlrd2="http://schemas.microsoft.com/office/spreadsheetml/2017/richdata2" ref="A4:G182">
    <sortCondition ref="D4:D182"/>
    <sortCondition ref="A4:A182"/>
  </sortState>
  <mergeCells count="12">
    <mergeCell ref="H1:X1"/>
    <mergeCell ref="H2:Q2"/>
    <mergeCell ref="R2:V2"/>
    <mergeCell ref="W2:X2"/>
    <mergeCell ref="AP1:BF1"/>
    <mergeCell ref="AP2:AY2"/>
    <mergeCell ref="AZ2:BD2"/>
    <mergeCell ref="BE2:BF2"/>
    <mergeCell ref="Y1:AO1"/>
    <mergeCell ref="Y2:AH2"/>
    <mergeCell ref="AI2:AM2"/>
    <mergeCell ref="AN2:A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zoomScale="160" zoomScaleNormal="160" workbookViewId="0">
      <selection activeCell="F9" sqref="F9"/>
    </sheetView>
  </sheetViews>
  <sheetFormatPr defaultRowHeight="15" x14ac:dyDescent="0.25"/>
  <cols>
    <col min="1" max="1" width="10.42578125" customWidth="1"/>
    <col min="2" max="2" width="10.42578125" style="9" bestFit="1" customWidth="1"/>
    <col min="3" max="3" width="15.5703125" customWidth="1"/>
    <col min="4" max="4" width="14.5703125" hidden="1" customWidth="1"/>
    <col min="5" max="5" width="15.42578125" customWidth="1"/>
    <col min="6" max="6" width="14" bestFit="1" customWidth="1"/>
    <col min="7" max="7" width="15" bestFit="1" customWidth="1"/>
    <col min="8" max="8" width="13.5703125" bestFit="1" customWidth="1"/>
    <col min="9" max="9" width="14" bestFit="1" customWidth="1"/>
  </cols>
  <sheetData>
    <row r="1" spans="1:9" x14ac:dyDescent="0.25">
      <c r="A1" s="31" t="s">
        <v>452</v>
      </c>
      <c r="B1" s="31"/>
      <c r="C1" s="28"/>
      <c r="D1" s="28"/>
      <c r="E1" s="28"/>
    </row>
    <row r="2" spans="1:9" s="9" customFormat="1" x14ac:dyDescent="0.25">
      <c r="A2" s="31"/>
      <c r="B2" s="31"/>
      <c r="C2" s="28"/>
      <c r="D2" s="28"/>
      <c r="E2" s="28"/>
    </row>
    <row r="3" spans="1:9" s="9" customFormat="1" x14ac:dyDescent="0.25">
      <c r="A3" s="32" t="s">
        <v>384</v>
      </c>
      <c r="B3" s="34">
        <v>2101</v>
      </c>
      <c r="D3" s="28"/>
      <c r="E3" s="28"/>
      <c r="F3" s="146" t="s">
        <v>432</v>
      </c>
      <c r="G3" s="146"/>
    </row>
    <row r="4" spans="1:9" x14ac:dyDescent="0.25">
      <c r="A4" s="32" t="s">
        <v>385</v>
      </c>
      <c r="B4" s="34" t="s">
        <v>386</v>
      </c>
      <c r="D4" s="28"/>
      <c r="E4" s="28"/>
      <c r="F4" s="104">
        <v>441352</v>
      </c>
      <c r="G4" s="104">
        <v>441301</v>
      </c>
    </row>
    <row r="5" spans="1:9" x14ac:dyDescent="0.25">
      <c r="A5" s="29"/>
      <c r="B5" s="32" t="s">
        <v>387</v>
      </c>
      <c r="C5" s="34" t="s">
        <v>375</v>
      </c>
      <c r="D5" s="34" t="s">
        <v>411</v>
      </c>
      <c r="E5" s="102" t="s">
        <v>376</v>
      </c>
      <c r="F5" s="34" t="s">
        <v>394</v>
      </c>
      <c r="G5" s="34" t="s">
        <v>395</v>
      </c>
    </row>
    <row r="6" spans="1:9" x14ac:dyDescent="0.25">
      <c r="A6" s="32" t="s">
        <v>377</v>
      </c>
      <c r="B6" s="32" t="s">
        <v>414</v>
      </c>
      <c r="C6" s="33">
        <f>'GPS Main Data'!BB183</f>
        <v>2230121.4</v>
      </c>
      <c r="D6" s="33">
        <v>0</v>
      </c>
      <c r="E6" s="103">
        <f>C6+D6</f>
        <v>2230121.4</v>
      </c>
      <c r="F6" s="33">
        <f>E6-G6</f>
        <v>223846.99999999977</v>
      </c>
      <c r="G6" s="33">
        <f>SUMIFS('GPS Main Data'!$BD$4:$BD$180,'GPS Main Data'!$C$4:$C$180,"County",'GPS Main Data'!$E$4:$E$180,"1")</f>
        <v>2006274.4000000001</v>
      </c>
      <c r="I6" s="55"/>
    </row>
    <row r="7" spans="1:9" x14ac:dyDescent="0.25">
      <c r="A7" s="32" t="s">
        <v>378</v>
      </c>
      <c r="B7" s="32" t="s">
        <v>415</v>
      </c>
      <c r="C7" s="33">
        <f>'GPS Main Data'!BB184</f>
        <v>2066905.1999999997</v>
      </c>
      <c r="D7" s="33">
        <v>0</v>
      </c>
      <c r="E7" s="103">
        <f>C7+D7</f>
        <v>2066905.1999999997</v>
      </c>
      <c r="F7" s="33">
        <f>E7-G7</f>
        <v>419058.79999999958</v>
      </c>
      <c r="G7" s="33">
        <f>SUMIFS('GPS Main Data'!$BD$4:$BD$180,'GPS Main Data'!$C$4:$C$180,"County",'GPS Main Data'!$E$4:$E$180,"2")</f>
        <v>1647846.4000000001</v>
      </c>
      <c r="I7" s="55"/>
    </row>
    <row r="8" spans="1:9" x14ac:dyDescent="0.25">
      <c r="A8" s="32" t="s">
        <v>379</v>
      </c>
      <c r="B8" s="32" t="s">
        <v>416</v>
      </c>
      <c r="C8" s="33">
        <f>'GPS Main Data'!BB185</f>
        <v>1647012.9999999998</v>
      </c>
      <c r="D8" s="33">
        <v>0</v>
      </c>
      <c r="E8" s="103">
        <f>C8+D8</f>
        <v>1647012.9999999998</v>
      </c>
      <c r="F8" s="33">
        <f>E8-G8</f>
        <v>118094.39999999991</v>
      </c>
      <c r="G8" s="33">
        <f>SUMIFS('GPS Main Data'!$BD$4:$BD$180,'GPS Main Data'!$C$4:$C$180,"County",'GPS Main Data'!$E$4:$E$180,"3")</f>
        <v>1528918.5999999999</v>
      </c>
      <c r="I8" s="55"/>
    </row>
    <row r="9" spans="1:9" x14ac:dyDescent="0.25">
      <c r="A9" s="35" t="s">
        <v>380</v>
      </c>
      <c r="B9" s="32" t="s">
        <v>417</v>
      </c>
      <c r="C9" s="33">
        <f>'GPS Main Data'!BB186</f>
        <v>1348274.3999999997</v>
      </c>
      <c r="D9" s="33">
        <v>0</v>
      </c>
      <c r="E9" s="103">
        <f>C9+D9</f>
        <v>1348274.3999999997</v>
      </c>
      <c r="F9" s="33">
        <f>E9-G9</f>
        <v>87674.399999999907</v>
      </c>
      <c r="G9" s="33">
        <f>SUMIFS('GPS Main Data'!$BD$4:$BD$180,'GPS Main Data'!$C$4:$C$180,"County",'GPS Main Data'!$E$4:$E$180,"4")</f>
        <v>1260599.9999999998</v>
      </c>
      <c r="H9" s="55"/>
      <c r="I9" s="55"/>
    </row>
    <row r="10" spans="1:9" ht="15.75" thickBot="1" x14ac:dyDescent="0.3">
      <c r="A10" s="36" t="s">
        <v>376</v>
      </c>
      <c r="B10" s="36"/>
      <c r="C10" s="83">
        <f>SUM(C6:C9)</f>
        <v>7292313.9999999991</v>
      </c>
      <c r="D10" s="83">
        <f>SUM(D6:D9)</f>
        <v>0</v>
      </c>
      <c r="E10" s="83">
        <f>C10+D10</f>
        <v>7292313.9999999991</v>
      </c>
      <c r="F10" s="82">
        <f>SUM(F6:F9)</f>
        <v>848674.59999999916</v>
      </c>
      <c r="G10" s="82">
        <f>SUM(G6:G9)</f>
        <v>6443639.4000000004</v>
      </c>
      <c r="H10" s="55"/>
    </row>
    <row r="11" spans="1:9" ht="15.75" thickTop="1" x14ac:dyDescent="0.25">
      <c r="A11" s="28"/>
      <c r="B11" s="28"/>
      <c r="C11" s="28"/>
      <c r="D11" s="28"/>
      <c r="E11" s="28"/>
    </row>
    <row r="12" spans="1:9" x14ac:dyDescent="0.25">
      <c r="A12" s="9"/>
      <c r="C12" s="9"/>
      <c r="D12" s="9"/>
      <c r="E12" s="9"/>
      <c r="F12" s="9"/>
      <c r="G12" s="9"/>
    </row>
    <row r="13" spans="1:9" x14ac:dyDescent="0.25">
      <c r="A13" s="9"/>
      <c r="C13" s="55"/>
      <c r="D13" s="55"/>
      <c r="E13" s="55"/>
      <c r="F13" s="55"/>
      <c r="G13" s="55"/>
    </row>
    <row r="14" spans="1:9" ht="15" hidden="1" customHeight="1" x14ac:dyDescent="0.25">
      <c r="C14" s="144" t="s">
        <v>410</v>
      </c>
      <c r="D14" s="145"/>
      <c r="E14" s="33">
        <v>8424000</v>
      </c>
      <c r="F14" s="55"/>
      <c r="G14" s="55"/>
    </row>
    <row r="15" spans="1:9" ht="15" hidden="1" customHeight="1" x14ac:dyDescent="0.25">
      <c r="C15" s="144" t="s">
        <v>381</v>
      </c>
      <c r="D15" s="145"/>
      <c r="E15" s="51">
        <f>E10</f>
        <v>7292313.9999999991</v>
      </c>
      <c r="F15" s="55"/>
      <c r="G15" s="55"/>
    </row>
    <row r="16" spans="1:9" ht="15" hidden="1" customHeight="1" x14ac:dyDescent="0.25">
      <c r="C16" s="144" t="s">
        <v>382</v>
      </c>
      <c r="D16" s="145"/>
      <c r="E16" s="33">
        <v>50000</v>
      </c>
      <c r="F16" s="55"/>
      <c r="G16" s="55"/>
      <c r="H16" s="55"/>
    </row>
    <row r="17" spans="1:7" ht="15" hidden="1" customHeight="1" x14ac:dyDescent="0.25">
      <c r="C17" s="144" t="s">
        <v>383</v>
      </c>
      <c r="D17" s="145"/>
      <c r="E17" s="33">
        <v>150000</v>
      </c>
      <c r="F17" s="55"/>
      <c r="G17" s="55"/>
    </row>
    <row r="18" spans="1:7" ht="15" hidden="1" customHeight="1" x14ac:dyDescent="0.25">
      <c r="A18" s="28"/>
      <c r="B18" s="28"/>
      <c r="C18" s="144" t="s">
        <v>393</v>
      </c>
      <c r="D18" s="145"/>
      <c r="E18" s="33">
        <f>E14-E15-E16-E17</f>
        <v>931686.00000000093</v>
      </c>
      <c r="F18" s="9"/>
      <c r="G18" s="9"/>
    </row>
    <row r="19" spans="1:7" x14ac:dyDescent="0.25">
      <c r="C19" s="30"/>
      <c r="F19" s="9"/>
      <c r="G19" s="9"/>
    </row>
    <row r="20" spans="1:7" x14ac:dyDescent="0.25">
      <c r="A20" s="9"/>
      <c r="C20" s="9"/>
      <c r="D20" s="9"/>
      <c r="E20" s="55"/>
      <c r="F20" s="9"/>
      <c r="G20" s="9"/>
    </row>
    <row r="21" spans="1:7" x14ac:dyDescent="0.25">
      <c r="A21" s="9"/>
      <c r="C21" s="9"/>
      <c r="D21" s="9"/>
      <c r="E21" s="55"/>
      <c r="F21" s="9"/>
      <c r="G21" s="9"/>
    </row>
    <row r="22" spans="1:7" x14ac:dyDescent="0.25">
      <c r="A22" s="9"/>
      <c r="C22" s="9"/>
      <c r="D22" s="9"/>
      <c r="E22" s="55"/>
      <c r="F22" s="9"/>
      <c r="G22" s="9"/>
    </row>
    <row r="23" spans="1:7" x14ac:dyDescent="0.25">
      <c r="A23" s="9"/>
      <c r="C23" s="9"/>
      <c r="D23" s="9"/>
      <c r="E23" s="55"/>
      <c r="F23" s="9"/>
      <c r="G23" s="9"/>
    </row>
  </sheetData>
  <mergeCells count="6">
    <mergeCell ref="C18:D18"/>
    <mergeCell ref="F3:G3"/>
    <mergeCell ref="C14:D14"/>
    <mergeCell ref="C15:D15"/>
    <mergeCell ref="C16:D16"/>
    <mergeCell ref="C17:D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FY26 SnowGIA mileage check</vt:lpstr>
      <vt:lpstr>GPS Main Data</vt:lpstr>
      <vt:lpstr>Funds to Set Up</vt:lpstr>
      <vt:lpstr>'Funds to Set Up'!Print_Area</vt:lpstr>
      <vt:lpstr>'FY26 SnowGIA mileage check'!Print_Titles</vt:lpstr>
    </vt:vector>
  </TitlesOfParts>
  <Company>MN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Funded Snowmobile Grants-in-Aid</dc:title>
  <dc:subject>Snowmobile Grant-in-Aid Program</dc:subject>
  <dc:creator>mndnr</dc:creator>
  <cp:keywords>Snowmobile Trail Grant-in-Aid GIA Funding</cp:keywords>
  <cp:lastModifiedBy>Miller, Wade (DNR)</cp:lastModifiedBy>
  <cp:lastPrinted>2024-12-16T16:47:37Z</cp:lastPrinted>
  <dcterms:created xsi:type="dcterms:W3CDTF">2012-07-02T19:55:01Z</dcterms:created>
  <dcterms:modified xsi:type="dcterms:W3CDTF">2025-11-18T21:38:15Z</dcterms:modified>
</cp:coreProperties>
</file>